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nfo\electro\2016\"/>
    </mc:Choice>
  </mc:AlternateContent>
  <bookViews>
    <workbookView xWindow="480" yWindow="285" windowWidth="23175" windowHeight="10635" activeTab="2"/>
  </bookViews>
  <sheets>
    <sheet name="Прил1" sheetId="1" r:id="rId1"/>
    <sheet name="Раздел2 прил2" sheetId="4" r:id="rId2"/>
    <sheet name="Раздел3 прил5" sheetId="2" r:id="rId3"/>
  </sheets>
  <definedNames>
    <definedName name="TABLE" localSheetId="1">'Раздел2 прил2'!$A$7:$J$47</definedName>
    <definedName name="TABLE" localSheetId="2">'Раздел3 прил5'!$A$8:$F$46</definedName>
    <definedName name="_xlnm.Print_Titles" localSheetId="1">'Раздел2 прил2'!$7:$9</definedName>
    <definedName name="_xlnm.Print_Titles" localSheetId="2">'Раздел3 прил5'!$8:$9</definedName>
    <definedName name="_xlnm.Print_Area" localSheetId="0">Прил1!$A$1:$G$18</definedName>
    <definedName name="_xlnm.Print_Area" localSheetId="1">'Раздел2 прил2'!$A$1:$J$53</definedName>
    <definedName name="_xlnm.Print_Area" localSheetId="2">'Раздел3 прил5'!$A$1:$I$52</definedName>
  </definedNames>
  <calcPr calcId="152511" fullCalcOnLoad="1"/>
</workbook>
</file>

<file path=xl/calcChain.xml><?xml version="1.0" encoding="utf-8"?>
<calcChain xmlns="http://schemas.openxmlformats.org/spreadsheetml/2006/main">
  <c r="F13" i="4" l="1"/>
  <c r="F12" i="4"/>
  <c r="F16" i="4" s="1"/>
  <c r="E16" i="4"/>
  <c r="J11" i="4"/>
  <c r="J12" i="4" s="1"/>
  <c r="E14" i="4"/>
  <c r="H12" i="4"/>
  <c r="H16" i="4" s="1"/>
  <c r="I43" i="4"/>
  <c r="E40" i="4"/>
  <c r="H40" i="4"/>
  <c r="J40" i="4"/>
  <c r="J33" i="4"/>
  <c r="J32" i="4"/>
  <c r="H33" i="4"/>
  <c r="H32" i="4"/>
  <c r="I33" i="4"/>
  <c r="I32" i="4"/>
  <c r="G33" i="4"/>
  <c r="G32" i="4"/>
  <c r="E33" i="4"/>
  <c r="E32" i="4"/>
  <c r="I23" i="2"/>
  <c r="D33" i="4"/>
  <c r="D32" i="4"/>
  <c r="J14" i="4" l="1"/>
  <c r="J16" i="4"/>
  <c r="H14" i="4"/>
</calcChain>
</file>

<file path=xl/sharedStrings.xml><?xml version="1.0" encoding="utf-8"?>
<sst xmlns="http://schemas.openxmlformats.org/spreadsheetml/2006/main" count="258" uniqueCount="184">
  <si>
    <t>Наименование организации</t>
  </si>
  <si>
    <t>ИНН</t>
  </si>
  <si>
    <t>1101141183</t>
  </si>
  <si>
    <t>КПП</t>
  </si>
  <si>
    <t>Местонаходжение (адрес)</t>
  </si>
  <si>
    <t>г.Сыктывкар, ул.Советская,  д.67</t>
  </si>
  <si>
    <t>2014 год</t>
  </si>
  <si>
    <t>А.Н. Пономарев</t>
  </si>
  <si>
    <t>ставка на оплату технологического расхода (потерь)</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</si>
  <si>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</si>
  <si>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</si>
  <si>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</si>
  <si>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</si>
  <si>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</si>
  <si>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</si>
  <si>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</si>
  <si>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</si>
  <si>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</si>
  <si>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</si>
  <si>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</si>
  <si>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</si>
  <si>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</si>
  <si>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</si>
  <si>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руб./МВт в мес.</t>
  </si>
  <si>
    <t>руб./МВт·ч</t>
  </si>
  <si>
    <t>1.2.</t>
  </si>
  <si>
    <t xml:space="preserve">услуги по передаче электрической энергии (мощности) </t>
  </si>
  <si>
    <t>двухставочный тариф</t>
  </si>
  <si>
    <t>ставка на содержание сетей</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</si>
  <si>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</si>
  <si>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</si>
  <si>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</si>
  <si>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</si>
  <si>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</si>
  <si>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</si>
  <si>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</si>
  <si>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</si>
  <si>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</si>
  <si>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</si>
  <si>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</si>
  <si>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</si>
  <si>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</si>
  <si>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</si>
  <si>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</si>
  <si>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</si>
  <si>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</si>
  <si>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</si>
  <si>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</si>
  <si>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</si>
  <si>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</si>
  <si>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</si>
  <si>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</si>
  <si>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</si>
  <si>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</si>
  <si>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</si>
  <si>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</si>
  <si>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</si>
  <si>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</si>
  <si>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</si>
  <si>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</si>
  <si>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</si>
  <si>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</si>
  <si>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</si>
  <si>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</si>
  <si>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</si>
  <si>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</si>
  <si>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</si>
  <si>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</si>
  <si>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</si>
  <si>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</si>
  <si>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</si>
  <si>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</si>
  <si>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</si>
  <si>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</si>
  <si>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</si>
  <si>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</si>
  <si>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</si>
  <si>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</si>
  <si>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</si>
  <si>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</si>
  <si>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</si>
  <si>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Единица измерения</t>
  </si>
  <si>
    <t>Фактические показатели 
за год, предшествующий базовому периоду</t>
  </si>
  <si>
    <t>Предложения 
на расчетный период регулирования</t>
  </si>
  <si>
    <t>МВт</t>
  </si>
  <si>
    <t>5.</t>
  </si>
  <si>
    <t>Показатели численности персонала и фонда оплаты труда по регулируемым видам деятельности</t>
  </si>
  <si>
    <t>человек</t>
  </si>
  <si>
    <t>Чистая прибыль (убыток)</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</si>
  <si>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</si>
  <si>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</si>
  <si>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</si>
  <si>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</si>
  <si>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</si>
  <si>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</si>
  <si>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</si>
  <si>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</si>
  <si>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</si>
  <si>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</si>
  <si>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</si>
  <si>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</si>
  <si>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</si>
  <si>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МВт·ч</t>
  </si>
  <si>
    <t xml:space="preserve">
3.4.</t>
  </si>
  <si>
    <t xml:space="preserve">
тыс. кВт·ч</t>
  </si>
  <si>
    <t>3.5.</t>
  </si>
  <si>
    <t>тыс. кВт·ч</t>
  </si>
  <si>
    <t>3.6.</t>
  </si>
  <si>
    <t>3.7.</t>
  </si>
  <si>
    <t>3.8.</t>
  </si>
  <si>
    <t>Необходимая валовая выручка по регулируемым видам деятельности организации - всего</t>
  </si>
  <si>
    <t>в том числе:</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</si>
  <si>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</si>
  <si>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</si>
  <si>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</si>
  <si>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</si>
  <si>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</si>
  <si>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</si>
  <si>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</si>
  <si>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у.е.</t>
  </si>
  <si>
    <t>тыс. рублей (у.е.)</t>
  </si>
  <si>
    <t>5.1.</t>
  </si>
  <si>
    <t>Среднесписочная численность персонала</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</si>
  <si>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</si>
  <si>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</si>
  <si>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</si>
  <si>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</si>
  <si>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</si>
  <si>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</si>
  <si>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</si>
  <si>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charset val="204"/>
      </rPr>
      <t>1</t>
    </r>
  </si>
  <si>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</si>
  <si>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</si>
  <si>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</si>
  <si>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
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</si>
  <si>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</si>
  <si>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</si>
  <si>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</si>
  <si>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</si>
  <si>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</si>
  <si>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</si>
  <si>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</si>
  <si>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</si>
  <si>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</si>
  <si>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</si>
  <si>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</si>
  <si>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</si>
  <si>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Полное наименование организации</t>
  </si>
  <si>
    <t>Акционерное общество "Комиавиатранс"</t>
  </si>
  <si>
    <t>Фактический адрес</t>
  </si>
  <si>
    <t>АО "Комиавиатранс"</t>
  </si>
  <si>
    <t>Ф.И.О. руководителя</t>
  </si>
  <si>
    <t>Адрес электронной почты</t>
  </si>
  <si>
    <t>Контактный телефон</t>
  </si>
  <si>
    <t>Факс</t>
  </si>
  <si>
    <t>Пономарев Александр Николаевич</t>
  </si>
  <si>
    <t>(8212) 280-300 (приемная)</t>
  </si>
  <si>
    <t>(8212) 21-57-16</t>
  </si>
  <si>
    <t>mail@komiaviatrans.ru</t>
  </si>
  <si>
    <t xml:space="preserve">Генеральный директор АО "Комиавиатранс" </t>
  </si>
  <si>
    <t>2015 год</t>
  </si>
  <si>
    <t>2016 год</t>
  </si>
  <si>
    <t>руб./ кВт в мес.</t>
  </si>
  <si>
    <t>руб./ кВт·ч</t>
  </si>
  <si>
    <t>руб./кВт·ч</t>
  </si>
  <si>
    <t>м.п.</t>
  </si>
  <si>
    <t>М.П.</t>
  </si>
  <si>
    <t>Коллективный договор 
АО "Комиавиатранс"
 (принят 21.01.2011 года)</t>
  </si>
  <si>
    <t>Программа энергоэффективности
 на 2013-2015 годы , утверждена генеральным директором АО "Комиавиатранс" 01.01.2013г</t>
  </si>
  <si>
    <t>Программа энергоэффективности
 на 2016-2018 годы , утверждена генеральным директором АО "Комиавиатранс" 05.02.2015г</t>
  </si>
  <si>
    <t>-</t>
  </si>
  <si>
    <t>Объем полезного отпуска электроэнергии сторонним потребителям</t>
  </si>
  <si>
    <t>3.4.1.</t>
  </si>
  <si>
    <r>
      <t xml:space="preserve">ПРЕДЛОЖЕНИЕ 
о размере цен (тарифов), долгосрочных параметров регулирования тарифа
 на услуги по передаче электрической энергии АО "Комиавиатранс" </t>
    </r>
    <r>
      <rPr>
        <b/>
        <sz val="12"/>
        <color indexed="12"/>
        <rFont val="Times New Roman"/>
        <family val="1"/>
        <charset val="204"/>
      </rPr>
      <t>на 2016 год</t>
    </r>
  </si>
  <si>
    <t>АО "Комиавиатранс" в области передачи электрической энергии</t>
  </si>
  <si>
    <t>Предложения АО "Комиавиатранс"  на 2016 год</t>
  </si>
  <si>
    <t>2016 год (прогноз)</t>
  </si>
  <si>
    <t>Расходы на весь объем передачи электроэнергии, включающей собственное потребление</t>
  </si>
  <si>
    <t>Расходы на объем передачи электроэнергии субабонентам</t>
  </si>
  <si>
    <t>2015 год утв. Сл Республики Коми по тарифам</t>
  </si>
  <si>
    <r>
      <t xml:space="preserve">Показатели, 2015 год ожидаемые 
на базовый период </t>
    </r>
    <r>
      <rPr>
        <vertAlign val="superscript"/>
        <sz val="12"/>
        <rFont val="Times New Roman"/>
        <family val="1"/>
        <charset val="204"/>
      </rPr>
      <t>1</t>
    </r>
  </si>
  <si>
    <t xml:space="preserve">Ожидаемые показатели АО "Комиавиатранс" </t>
  </si>
  <si>
    <t>6% 
Приказ Службы Республики Коми по тарифам от 19.12.2014г №89/2</t>
  </si>
  <si>
    <t>Расходы на содержание сетей, 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</si>
</sst>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3" formatCode="0.0%"/>
    <numFmt numFmtId="182" formatCode="0.000"/>
    <numFmt numFmtId="183" formatCode="0.0"/>
  </numFmts>
  <fonts count="39"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color indexed="8"/>
      <name val="Calibri"/>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sz val="12"/>
      <color indexed="8"/>
      <name val="Times New Roman"/>
      <family val="1"/>
      <charset val="204"/>
    </font>
    <font>
      <vertAlign val="superscript"/>
      <sz val="12"/>
      <name val="Times New Roman"/>
      <family val="1"/>
      <charset val="204"/>
    </font>
    <font>
      <i/>
      <sz val="12"/>
      <name val="Times New Roman"/>
      <family val="1"/>
      <charset val="204"/>
    </font>
    <font>
      <vertAlign val="superscript"/>
      <sz val="10"/>
      <name val="Times New Roman"/>
      <family val="1"/>
      <charset val="204"/>
    </font>
    <font>
      <b/>
      <sz val="11"/>
      <color indexed="8"/>
      <name val="Times New Roman"/>
      <family val="1"/>
      <charset val="204"/>
    </font>
    <font>
      <b/>
      <sz val="12"/>
      <name val="Times New Roman"/>
      <family val="1"/>
      <charset val="204"/>
    </font>
    <font>
      <b/>
      <sz val="12"/>
      <color indexed="12"/>
      <name val="Times New Roman"/>
      <family val="1"/>
      <charset val="204"/>
    </font>
    <font>
      <b/>
      <sz val="12"/>
      <color indexed="8"/>
      <name val="Times New Roman"/>
      <family val="1"/>
      <charset val="204"/>
    </font>
    <font>
      <u/>
      <sz val="12"/>
      <color indexed="12"/>
      <name val="Times New Roman"/>
      <family val="1"/>
      <charset val="204"/>
    </font>
    <font>
      <b/>
      <sz val="10"/>
      <color indexed="12"/>
      <name val="Times New Roman"/>
      <family val="1"/>
      <charset val="204"/>
    </font>
    <font>
      <sz val="10"/>
      <color indexed="12"/>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xf numFmtId="0" fontId="20" fillId="0" borderId="0"/>
    <xf numFmtId="0" fontId="20" fillId="0" borderId="0"/>
    <xf numFmtId="0" fontId="14"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71">
    <xf numFmtId="0" fontId="0" fillId="0" borderId="0" xfId="0"/>
    <xf numFmtId="0" fontId="0" fillId="0" borderId="0" xfId="0" applyFill="1"/>
    <xf numFmtId="0" fontId="0" fillId="0" borderId="0" xfId="0" applyFill="1" applyBorder="1" applyAlignment="1">
      <alignment horizontal="center" vertical="center" wrapText="1"/>
    </xf>
    <xf numFmtId="0" fontId="19" fillId="0" borderId="0" xfId="0" applyFont="1" applyFill="1" applyAlignment="1">
      <alignment vertical="center" wrapText="1"/>
    </xf>
    <xf numFmtId="0" fontId="21" fillId="0" borderId="0" xfId="39" applyFont="1"/>
    <xf numFmtId="0" fontId="24" fillId="0" borderId="10" xfId="37" applyFont="1" applyBorder="1" applyAlignment="1">
      <alignment horizontal="center" vertical="center" wrapText="1"/>
    </xf>
    <xf numFmtId="0" fontId="25" fillId="0" borderId="0" xfId="39" applyFont="1" applyAlignment="1">
      <alignment horizontal="center" vertical="center" wrapText="1"/>
    </xf>
    <xf numFmtId="0" fontId="25" fillId="0" borderId="0" xfId="39" applyFont="1" applyAlignment="1">
      <alignment vertical="top"/>
    </xf>
    <xf numFmtId="0" fontId="27" fillId="0" borderId="0" xfId="39" applyFont="1"/>
    <xf numFmtId="0" fontId="22" fillId="0" borderId="0" xfId="39" applyFont="1"/>
    <xf numFmtId="0" fontId="21" fillId="0" borderId="0" xfId="38" applyFont="1"/>
    <xf numFmtId="0" fontId="21" fillId="0" borderId="0" xfId="38" applyFont="1" applyAlignment="1">
      <alignment horizontal="center" vertical="center" wrapText="1"/>
    </xf>
    <xf numFmtId="0" fontId="21" fillId="0" borderId="0" xfId="38" applyFont="1" applyAlignment="1">
      <alignment vertical="top"/>
    </xf>
    <xf numFmtId="0" fontId="21" fillId="0" borderId="0" xfId="38" applyFont="1" applyAlignment="1"/>
    <xf numFmtId="0" fontId="27" fillId="0" borderId="0" xfId="38" applyFont="1"/>
    <xf numFmtId="0" fontId="22" fillId="0" borderId="0" xfId="38" applyFont="1"/>
    <xf numFmtId="0" fontId="21" fillId="0" borderId="10" xfId="38" applyFont="1" applyBorder="1" applyAlignment="1">
      <alignment horizontal="center" vertical="center" wrapText="1"/>
    </xf>
    <xf numFmtId="0" fontId="21" fillId="0" borderId="10" xfId="38" applyFont="1" applyBorder="1" applyAlignment="1">
      <alignment horizontal="center" vertical="center"/>
    </xf>
    <xf numFmtId="0" fontId="24" fillId="0" borderId="10" xfId="37" applyFont="1" applyBorder="1" applyAlignment="1">
      <alignment horizontal="center" vertical="top" wrapText="1"/>
    </xf>
    <xf numFmtId="0" fontId="24" fillId="0" borderId="10" xfId="37" applyFont="1" applyBorder="1" applyAlignment="1">
      <alignment horizontal="left" vertical="top" wrapText="1"/>
    </xf>
    <xf numFmtId="0" fontId="24" fillId="0" borderId="10" xfId="37" applyFont="1" applyBorder="1" applyAlignment="1">
      <alignment horizontal="center" vertical="top"/>
    </xf>
    <xf numFmtId="0" fontId="32" fillId="0" borderId="10" xfId="37" applyFont="1" applyBorder="1" applyAlignment="1">
      <alignment horizontal="left" vertical="top" wrapText="1"/>
    </xf>
    <xf numFmtId="0" fontId="33" fillId="0" borderId="0" xfId="39" applyFont="1"/>
    <xf numFmtId="49" fontId="21" fillId="0" borderId="10" xfId="38" applyNumberFormat="1" applyFont="1" applyBorder="1" applyAlignment="1">
      <alignment horizontal="center" vertical="center"/>
    </xf>
    <xf numFmtId="0" fontId="24" fillId="0" borderId="0" xfId="0" applyFont="1" applyFill="1"/>
    <xf numFmtId="0" fontId="24" fillId="0" borderId="0" xfId="0" applyFont="1" applyFill="1" applyAlignment="1">
      <alignment horizontal="right"/>
    </xf>
    <xf numFmtId="0" fontId="28" fillId="0" borderId="0" xfId="0" applyFont="1" applyFill="1"/>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4" fontId="28" fillId="0" borderId="0" xfId="0" applyNumberFormat="1" applyFont="1" applyFill="1" applyBorder="1" applyAlignment="1">
      <alignment horizontal="center" vertical="center" wrapText="1"/>
    </xf>
    <xf numFmtId="0" fontId="35" fillId="0" borderId="0" xfId="0" applyFont="1" applyFill="1" applyBorder="1" applyAlignment="1">
      <alignment horizontal="left" wrapText="1"/>
    </xf>
    <xf numFmtId="0" fontId="28" fillId="0" borderId="0" xfId="0" applyFont="1" applyFill="1" applyBorder="1" applyAlignment="1"/>
    <xf numFmtId="0" fontId="35" fillId="0" borderId="0" xfId="0" applyFont="1" applyFill="1" applyBorder="1" applyAlignment="1">
      <alignment horizontal="right"/>
    </xf>
    <xf numFmtId="182" fontId="24" fillId="0" borderId="10" xfId="37" applyNumberFormat="1" applyFont="1" applyBorder="1" applyAlignment="1">
      <alignment horizontal="center" vertical="top"/>
    </xf>
    <xf numFmtId="0" fontId="21" fillId="0" borderId="11" xfId="38" applyFont="1" applyBorder="1" applyAlignment="1">
      <alignment horizontal="center" vertical="center" wrapText="1"/>
    </xf>
    <xf numFmtId="0" fontId="21" fillId="0" borderId="12" xfId="38" applyFont="1" applyBorder="1" applyAlignment="1">
      <alignment horizontal="center" vertical="center" wrapText="1"/>
    </xf>
    <xf numFmtId="0" fontId="37" fillId="0" borderId="10" xfId="38" applyFont="1" applyBorder="1" applyAlignment="1">
      <alignment horizontal="center" vertical="center" wrapText="1"/>
    </xf>
    <xf numFmtId="0" fontId="38" fillId="0" borderId="10" xfId="38" applyFont="1" applyBorder="1" applyAlignment="1">
      <alignment horizontal="center" vertical="center" wrapText="1"/>
    </xf>
    <xf numFmtId="0" fontId="21" fillId="0" borderId="10" xfId="38" applyFont="1" applyBorder="1" applyAlignment="1">
      <alignment horizontal="left" vertical="center" wrapText="1"/>
    </xf>
    <xf numFmtId="4" fontId="21" fillId="0" borderId="10" xfId="38" applyNumberFormat="1" applyFont="1" applyBorder="1" applyAlignment="1">
      <alignment horizontal="center" vertical="center"/>
    </xf>
    <xf numFmtId="4" fontId="33" fillId="0" borderId="10" xfId="38" applyNumberFormat="1" applyFont="1" applyBorder="1" applyAlignment="1">
      <alignment horizontal="center" vertical="center"/>
    </xf>
    <xf numFmtId="2" fontId="33" fillId="0" borderId="10" xfId="38" applyNumberFormat="1" applyFont="1" applyBorder="1" applyAlignment="1">
      <alignment horizontal="center" vertical="center"/>
    </xf>
    <xf numFmtId="2" fontId="21" fillId="0" borderId="10" xfId="38" applyNumberFormat="1" applyFont="1" applyBorder="1" applyAlignment="1">
      <alignment horizontal="center" vertical="center"/>
    </xf>
    <xf numFmtId="0" fontId="30" fillId="0" borderId="10" xfId="38" applyFont="1" applyBorder="1" applyAlignment="1">
      <alignment horizontal="left" vertical="center" wrapText="1"/>
    </xf>
    <xf numFmtId="183" fontId="21" fillId="0" borderId="10" xfId="38" applyNumberFormat="1" applyFont="1" applyBorder="1" applyAlignment="1">
      <alignment horizontal="center" vertical="center"/>
    </xf>
    <xf numFmtId="9" fontId="21" fillId="0" borderId="10" xfId="43" applyFont="1" applyBorder="1" applyAlignment="1">
      <alignment horizontal="center" vertical="center"/>
    </xf>
    <xf numFmtId="0" fontId="21" fillId="0" borderId="0" xfId="38" applyFont="1" applyAlignment="1">
      <alignment horizontal="right"/>
    </xf>
    <xf numFmtId="173" fontId="21" fillId="0" borderId="10" xfId="43" applyNumberFormat="1" applyFont="1" applyBorder="1" applyAlignment="1">
      <alignment horizontal="center" vertical="center"/>
    </xf>
    <xf numFmtId="0" fontId="35" fillId="0" borderId="10" xfId="0" applyFont="1" applyFill="1" applyBorder="1" applyAlignment="1">
      <alignment horizontal="left" vertical="center"/>
    </xf>
    <xf numFmtId="0" fontId="35" fillId="0" borderId="10" xfId="0" applyFont="1" applyFill="1" applyBorder="1" applyAlignment="1">
      <alignment horizontal="center" vertical="center"/>
    </xf>
    <xf numFmtId="0" fontId="36" fillId="0" borderId="10" xfId="28" applyFont="1" applyFill="1" applyBorder="1" applyAlignment="1" applyProtection="1">
      <alignment horizontal="center" vertical="center"/>
    </xf>
    <xf numFmtId="0" fontId="35" fillId="0" borderId="0" xfId="0" applyFont="1" applyFill="1" applyBorder="1" applyAlignment="1">
      <alignment horizontal="left" wrapText="1"/>
    </xf>
    <xf numFmtId="0" fontId="35" fillId="0" borderId="0" xfId="0" applyFont="1" applyFill="1" applyAlignment="1">
      <alignment horizontal="center" vertical="center" wrapText="1"/>
    </xf>
    <xf numFmtId="49" fontId="35" fillId="0" borderId="10" xfId="0" applyNumberFormat="1" applyFont="1" applyFill="1" applyBorder="1" applyAlignment="1">
      <alignment horizontal="center" vertical="center"/>
    </xf>
    <xf numFmtId="0" fontId="21" fillId="0" borderId="13" xfId="38" applyFont="1" applyBorder="1" applyAlignment="1">
      <alignment horizontal="center" vertical="center" wrapText="1"/>
    </xf>
    <xf numFmtId="0" fontId="21" fillId="0" borderId="14" xfId="38" applyFont="1" applyBorder="1" applyAlignment="1">
      <alignment horizontal="center" vertical="center" wrapText="1"/>
    </xf>
    <xf numFmtId="0" fontId="34" fillId="0" borderId="13" xfId="38" applyFont="1" applyBorder="1" applyAlignment="1">
      <alignment horizontal="center" vertical="center" wrapText="1"/>
    </xf>
    <xf numFmtId="0" fontId="34" fillId="0" borderId="14" xfId="38" applyFont="1" applyBorder="1" applyAlignment="1">
      <alignment horizontal="center" vertical="center" wrapText="1"/>
    </xf>
    <xf numFmtId="0" fontId="22" fillId="0" borderId="0" xfId="38" applyFont="1" applyAlignment="1">
      <alignment horizontal="center" wrapText="1"/>
    </xf>
    <xf numFmtId="9" fontId="21" fillId="0" borderId="13" xfId="43" applyFont="1" applyBorder="1" applyAlignment="1">
      <alignment horizontal="center" vertical="center" wrapText="1"/>
    </xf>
    <xf numFmtId="9" fontId="21" fillId="0" borderId="14" xfId="43" applyFont="1" applyBorder="1" applyAlignment="1">
      <alignment horizontal="center" vertical="center" wrapText="1"/>
    </xf>
    <xf numFmtId="0" fontId="21" fillId="0" borderId="15" xfId="38" applyFont="1" applyBorder="1" applyAlignment="1">
      <alignment horizontal="center" vertical="center" wrapText="1"/>
    </xf>
    <xf numFmtId="0" fontId="23" fillId="0" borderId="0" xfId="38" applyFont="1" applyAlignment="1">
      <alignment horizontal="center" wrapText="1"/>
    </xf>
    <xf numFmtId="0" fontId="23" fillId="0" borderId="0" xfId="38" applyFont="1" applyAlignment="1">
      <alignment horizontal="center"/>
    </xf>
    <xf numFmtId="0" fontId="34" fillId="0" borderId="0" xfId="38" applyFont="1" applyAlignment="1">
      <alignment horizontal="center"/>
    </xf>
    <xf numFmtId="0" fontId="24" fillId="0" borderId="13" xfId="37" applyFont="1" applyBorder="1" applyAlignment="1">
      <alignment horizontal="center" vertical="center" wrapText="1"/>
    </xf>
    <xf numFmtId="0" fontId="24" fillId="0" borderId="14" xfId="37" applyFont="1" applyBorder="1" applyAlignment="1">
      <alignment horizontal="center" vertical="center" wrapText="1"/>
    </xf>
    <xf numFmtId="0" fontId="34" fillId="0" borderId="0" xfId="39" applyFont="1" applyAlignment="1">
      <alignment horizontal="center"/>
    </xf>
    <xf numFmtId="0" fontId="24" fillId="0" borderId="10" xfId="37" applyFont="1" applyBorder="1" applyAlignment="1">
      <alignment horizontal="center" vertical="center" wrapText="1"/>
    </xf>
    <xf numFmtId="0" fontId="23" fillId="0" borderId="0" xfId="39" applyFont="1" applyAlignment="1">
      <alignment horizontal="center" wrapText="1"/>
    </xf>
    <xf numFmtId="0" fontId="22" fillId="0" borderId="0" xfId="39" applyFont="1" applyAlignment="1">
      <alignment horizontal="left" wrapText="1" indent="3"/>
    </xf>
  </cellXfs>
  <cellStyles count="4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28" builtinId="8"/>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_стр.1_5" xfId="37"/>
    <cellStyle name="Обычный_Электро3" xfId="38"/>
    <cellStyle name="Обычный_Электро6" xfId="39"/>
    <cellStyle name="Плохой" xfId="40" builtinId="27" customBuiltin="1"/>
    <cellStyle name="Пояснение" xfId="41" builtinId="53" customBuiltin="1"/>
    <cellStyle name="Примечание" xfId="42" builtinId="10" customBuiltin="1"/>
    <cellStyle name="Процентный" xfId="43" builtinId="5"/>
    <cellStyle name="Связанная ячейка" xfId="44" builtinId="24" customBuiltin="1"/>
    <cellStyle name="Текст предупреждения" xfId="45" builtinId="11" customBuiltin="1"/>
    <cellStyle name="Хороший"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komiaviatran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pageSetUpPr fitToPage="1"/>
  </sheetPr>
  <dimension ref="A2:H17"/>
  <sheetViews>
    <sheetView view="pageBreakPreview" zoomScale="60" zoomScaleNormal="100" workbookViewId="0">
      <selection activeCell="B10" sqref="B10:C10"/>
    </sheetView>
  </sheetViews>
  <sheetFormatPr defaultRowHeight="15" x14ac:dyDescent="0.25"/>
  <cols>
    <col min="1" max="1" width="3.28515625" style="1" customWidth="1"/>
    <col min="2" max="3" width="30.7109375" style="1" customWidth="1"/>
    <col min="4" max="4" width="13.7109375" style="1" customWidth="1"/>
    <col min="5" max="7" width="15.7109375" style="1" customWidth="1"/>
    <col min="8" max="8" width="15" style="1" customWidth="1"/>
  </cols>
  <sheetData>
    <row r="2" spans="2:8" ht="54.95" customHeight="1" x14ac:dyDescent="0.25">
      <c r="B2" s="52" t="s">
        <v>173</v>
      </c>
      <c r="C2" s="52"/>
      <c r="D2" s="52"/>
      <c r="E2" s="52"/>
      <c r="F2" s="52"/>
      <c r="G2" s="52"/>
      <c r="H2" s="3"/>
    </row>
    <row r="3" spans="2:8" ht="15.75" x14ac:dyDescent="0.25">
      <c r="B3" s="26"/>
      <c r="C3" s="26"/>
      <c r="D3" s="26"/>
      <c r="E3" s="26"/>
      <c r="F3" s="26"/>
      <c r="G3" s="26"/>
    </row>
    <row r="4" spans="2:8" ht="15.75" x14ac:dyDescent="0.25">
      <c r="B4" s="48" t="s">
        <v>147</v>
      </c>
      <c r="C4" s="48"/>
      <c r="D4" s="49" t="s">
        <v>148</v>
      </c>
      <c r="E4" s="49"/>
      <c r="F4" s="49"/>
      <c r="G4" s="49"/>
    </row>
    <row r="5" spans="2:8" ht="15.75" x14ac:dyDescent="0.25">
      <c r="B5" s="48" t="s">
        <v>0</v>
      </c>
      <c r="C5" s="48"/>
      <c r="D5" s="49" t="s">
        <v>150</v>
      </c>
      <c r="E5" s="49"/>
      <c r="F5" s="49"/>
      <c r="G5" s="49"/>
    </row>
    <row r="6" spans="2:8" ht="15.75" x14ac:dyDescent="0.25">
      <c r="B6" s="48" t="s">
        <v>4</v>
      </c>
      <c r="C6" s="48"/>
      <c r="D6" s="49" t="s">
        <v>5</v>
      </c>
      <c r="E6" s="49"/>
      <c r="F6" s="49"/>
      <c r="G6" s="49"/>
    </row>
    <row r="7" spans="2:8" ht="15.75" x14ac:dyDescent="0.25">
      <c r="B7" s="48" t="s">
        <v>149</v>
      </c>
      <c r="C7" s="48"/>
      <c r="D7" s="49" t="s">
        <v>5</v>
      </c>
      <c r="E7" s="49"/>
      <c r="F7" s="49"/>
      <c r="G7" s="49"/>
    </row>
    <row r="8" spans="2:8" ht="15.75" x14ac:dyDescent="0.25">
      <c r="B8" s="48" t="s">
        <v>1</v>
      </c>
      <c r="C8" s="48"/>
      <c r="D8" s="53" t="s">
        <v>2</v>
      </c>
      <c r="E8" s="53"/>
      <c r="F8" s="53"/>
      <c r="G8" s="53"/>
    </row>
    <row r="9" spans="2:8" ht="15.75" x14ac:dyDescent="0.25">
      <c r="B9" s="48" t="s">
        <v>3</v>
      </c>
      <c r="C9" s="48"/>
      <c r="D9" s="49">
        <v>112250001</v>
      </c>
      <c r="E9" s="49"/>
      <c r="F9" s="49"/>
      <c r="G9" s="49"/>
    </row>
    <row r="10" spans="2:8" ht="15.75" x14ac:dyDescent="0.25">
      <c r="B10" s="48" t="s">
        <v>151</v>
      </c>
      <c r="C10" s="48"/>
      <c r="D10" s="49" t="s">
        <v>155</v>
      </c>
      <c r="E10" s="49"/>
      <c r="F10" s="49"/>
      <c r="G10" s="49"/>
    </row>
    <row r="11" spans="2:8" ht="15.75" x14ac:dyDescent="0.25">
      <c r="B11" s="48" t="s">
        <v>152</v>
      </c>
      <c r="C11" s="48"/>
      <c r="D11" s="50" t="s">
        <v>158</v>
      </c>
      <c r="E11" s="49"/>
      <c r="F11" s="49"/>
      <c r="G11" s="49"/>
    </row>
    <row r="12" spans="2:8" ht="15.75" x14ac:dyDescent="0.25">
      <c r="B12" s="48" t="s">
        <v>153</v>
      </c>
      <c r="C12" s="48"/>
      <c r="D12" s="49" t="s">
        <v>156</v>
      </c>
      <c r="E12" s="49"/>
      <c r="F12" s="49"/>
      <c r="G12" s="49"/>
    </row>
    <row r="13" spans="2:8" ht="15.75" x14ac:dyDescent="0.25">
      <c r="B13" s="48" t="s">
        <v>154</v>
      </c>
      <c r="C13" s="48"/>
      <c r="D13" s="49" t="s">
        <v>157</v>
      </c>
      <c r="E13" s="49"/>
      <c r="F13" s="49"/>
      <c r="G13" s="49"/>
    </row>
    <row r="14" spans="2:8" ht="15.75" x14ac:dyDescent="0.25">
      <c r="B14" s="26"/>
      <c r="C14" s="26"/>
      <c r="D14" s="26"/>
      <c r="E14" s="26"/>
      <c r="F14" s="26"/>
      <c r="G14" s="26"/>
    </row>
    <row r="15" spans="2:8" ht="15.75" x14ac:dyDescent="0.25">
      <c r="B15" s="27"/>
      <c r="C15" s="28"/>
      <c r="D15" s="28"/>
      <c r="E15" s="29"/>
      <c r="F15" s="29"/>
      <c r="G15" s="28"/>
      <c r="H15" s="2"/>
    </row>
    <row r="16" spans="2:8" ht="78.75" customHeight="1" x14ac:dyDescent="0.25">
      <c r="B16" s="51" t="s">
        <v>159</v>
      </c>
      <c r="C16" s="51"/>
      <c r="D16" s="30"/>
      <c r="E16" s="31"/>
      <c r="F16" s="31"/>
      <c r="G16" s="32" t="s">
        <v>7</v>
      </c>
    </row>
    <row r="17" spans="2:7" x14ac:dyDescent="0.25">
      <c r="B17" s="24"/>
      <c r="C17" s="25" t="s">
        <v>166</v>
      </c>
      <c r="D17" s="24"/>
      <c r="E17" s="24"/>
      <c r="F17" s="24"/>
      <c r="G17" s="24"/>
    </row>
  </sheetData>
  <mergeCells count="22">
    <mergeCell ref="D8:G8"/>
    <mergeCell ref="D9:G9"/>
    <mergeCell ref="D6:G6"/>
    <mergeCell ref="B4:C4"/>
    <mergeCell ref="B6:C6"/>
    <mergeCell ref="D4:G4"/>
    <mergeCell ref="B7:C7"/>
    <mergeCell ref="D7:G7"/>
    <mergeCell ref="B16:C16"/>
    <mergeCell ref="B2:G2"/>
    <mergeCell ref="B8:C8"/>
    <mergeCell ref="B9:C9"/>
    <mergeCell ref="B5:C5"/>
    <mergeCell ref="D5:G5"/>
    <mergeCell ref="B13:C13"/>
    <mergeCell ref="D13:G13"/>
    <mergeCell ref="B12:C12"/>
    <mergeCell ref="D12:G12"/>
    <mergeCell ref="B10:C10"/>
    <mergeCell ref="D10:G10"/>
    <mergeCell ref="B11:C11"/>
    <mergeCell ref="D11:G11"/>
  </mergeCells>
  <phoneticPr fontId="0" type="noConversion"/>
  <hyperlinks>
    <hyperlink ref="D11" r:id="rId1"/>
  </hyperlinks>
  <printOptions horizontalCentered="1"/>
  <pageMargins left="0.98425196850393704" right="0.59055118110236227" top="0.59055118110236227" bottom="0.59055118110236227" header="0.31496062992125984" footer="0.31496062992125984"/>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pageSetUpPr fitToPage="1"/>
  </sheetPr>
  <dimension ref="A1:J53"/>
  <sheetViews>
    <sheetView view="pageBreakPreview" zoomScaleNormal="100" zoomScaleSheetLayoutView="100" workbookViewId="0">
      <pane xSplit="3" ySplit="9" topLeftCell="D10" activePane="bottomRight" state="frozen"/>
      <selection activeCell="B10" sqref="B10:C10"/>
      <selection pane="topRight" activeCell="B10" sqref="B10:C10"/>
      <selection pane="bottomLeft" activeCell="B10" sqref="B10:C10"/>
      <selection pane="bottomRight" activeCell="F14" sqref="F14"/>
    </sheetView>
  </sheetViews>
  <sheetFormatPr defaultRowHeight="15.75" outlineLevelRow="1" x14ac:dyDescent="0.25"/>
  <cols>
    <col min="1" max="1" width="6.5703125" style="10" customWidth="1"/>
    <col min="2" max="2" width="31" style="10" customWidth="1"/>
    <col min="3" max="3" width="12.28515625" style="10" customWidth="1"/>
    <col min="4" max="5" width="15.7109375" style="10" customWidth="1"/>
    <col min="6" max="6" width="20.7109375" style="10" customWidth="1"/>
    <col min="7" max="10" width="15.7109375" style="10" customWidth="1"/>
    <col min="11" max="16384" width="9.140625" style="10"/>
  </cols>
  <sheetData>
    <row r="1" spans="1:10" ht="54" customHeight="1" outlineLevel="1" x14ac:dyDescent="0.25">
      <c r="I1" s="58" t="s">
        <v>89</v>
      </c>
      <c r="J1" s="58"/>
    </row>
    <row r="2" spans="1:10" ht="5.0999999999999996" customHeight="1" outlineLevel="1" x14ac:dyDescent="0.25"/>
    <row r="3" spans="1:10" ht="5.0999999999999996" customHeight="1" outlineLevel="1" x14ac:dyDescent="0.25"/>
    <row r="4" spans="1:10" ht="31.5" customHeight="1" outlineLevel="1" x14ac:dyDescent="0.25">
      <c r="A4" s="62" t="s">
        <v>90</v>
      </c>
      <c r="B4" s="63"/>
      <c r="C4" s="63"/>
      <c r="D4" s="63"/>
      <c r="E4" s="63"/>
      <c r="F4" s="63"/>
      <c r="G4" s="63"/>
      <c r="H4" s="63"/>
      <c r="I4" s="63"/>
      <c r="J4" s="63"/>
    </row>
    <row r="5" spans="1:10" outlineLevel="1" x14ac:dyDescent="0.25">
      <c r="A5" s="64" t="s">
        <v>174</v>
      </c>
      <c r="B5" s="64"/>
      <c r="C5" s="64"/>
      <c r="D5" s="64"/>
      <c r="E5" s="64"/>
      <c r="F5" s="64"/>
      <c r="G5" s="64"/>
      <c r="H5" s="64"/>
      <c r="I5" s="64"/>
      <c r="J5" s="64"/>
    </row>
    <row r="6" spans="1:10" ht="5.0999999999999996" customHeight="1" outlineLevel="1" x14ac:dyDescent="0.25"/>
    <row r="7" spans="1:10" s="11" customFormat="1" ht="66" x14ac:dyDescent="0.25">
      <c r="A7" s="16" t="s">
        <v>11</v>
      </c>
      <c r="B7" s="34" t="s">
        <v>12</v>
      </c>
      <c r="C7" s="34" t="s">
        <v>81</v>
      </c>
      <c r="D7" s="54" t="s">
        <v>82</v>
      </c>
      <c r="E7" s="55"/>
      <c r="F7" s="34" t="s">
        <v>130</v>
      </c>
      <c r="G7" s="54" t="s">
        <v>180</v>
      </c>
      <c r="H7" s="55"/>
      <c r="I7" s="54" t="s">
        <v>83</v>
      </c>
      <c r="J7" s="55"/>
    </row>
    <row r="8" spans="1:10" s="11" customFormat="1" ht="47.25" x14ac:dyDescent="0.25">
      <c r="A8" s="16"/>
      <c r="B8" s="35"/>
      <c r="C8" s="35"/>
      <c r="D8" s="54" t="s">
        <v>6</v>
      </c>
      <c r="E8" s="55"/>
      <c r="F8" s="35" t="s">
        <v>179</v>
      </c>
      <c r="G8" s="56" t="s">
        <v>181</v>
      </c>
      <c r="H8" s="57"/>
      <c r="I8" s="56" t="s">
        <v>176</v>
      </c>
      <c r="J8" s="57"/>
    </row>
    <row r="9" spans="1:10" s="11" customFormat="1" ht="76.5" x14ac:dyDescent="0.25">
      <c r="A9" s="16"/>
      <c r="B9" s="16"/>
      <c r="C9" s="16"/>
      <c r="D9" s="37" t="s">
        <v>177</v>
      </c>
      <c r="E9" s="36" t="s">
        <v>178</v>
      </c>
      <c r="F9" s="36" t="s">
        <v>178</v>
      </c>
      <c r="G9" s="37" t="s">
        <v>177</v>
      </c>
      <c r="H9" s="36" t="s">
        <v>178</v>
      </c>
      <c r="I9" s="37" t="s">
        <v>177</v>
      </c>
      <c r="J9" s="36" t="s">
        <v>178</v>
      </c>
    </row>
    <row r="10" spans="1:10" s="12" customFormat="1" ht="31.5" x14ac:dyDescent="0.25">
      <c r="A10" s="16" t="s">
        <v>19</v>
      </c>
      <c r="B10" s="38" t="s">
        <v>91</v>
      </c>
      <c r="C10" s="16"/>
      <c r="D10" s="17"/>
      <c r="E10" s="17"/>
      <c r="F10" s="17"/>
      <c r="G10" s="17"/>
      <c r="H10" s="17"/>
      <c r="I10" s="17"/>
      <c r="J10" s="17"/>
    </row>
    <row r="11" spans="1:10" s="12" customFormat="1" ht="20.100000000000001" customHeight="1" x14ac:dyDescent="0.25">
      <c r="A11" s="16" t="s">
        <v>21</v>
      </c>
      <c r="B11" s="38" t="s">
        <v>92</v>
      </c>
      <c r="C11" s="16" t="s">
        <v>93</v>
      </c>
      <c r="D11" s="39"/>
      <c r="E11" s="39">
        <v>6490.59</v>
      </c>
      <c r="F11" s="40">
        <v>5087.8999999999996</v>
      </c>
      <c r="G11" s="39"/>
      <c r="H11" s="39">
        <v>5526.06556</v>
      </c>
      <c r="I11" s="39"/>
      <c r="J11" s="39">
        <f>J28*1.095</f>
        <v>17347.39515</v>
      </c>
    </row>
    <row r="12" spans="1:10" s="12" customFormat="1" ht="20.100000000000001" customHeight="1" x14ac:dyDescent="0.25">
      <c r="A12" s="16" t="s">
        <v>25</v>
      </c>
      <c r="B12" s="38" t="s">
        <v>94</v>
      </c>
      <c r="C12" s="16" t="s">
        <v>93</v>
      </c>
      <c r="D12" s="39"/>
      <c r="E12" s="39">
        <v>-5679.4</v>
      </c>
      <c r="F12" s="39">
        <f>33.93+0+13.37</f>
        <v>47.3</v>
      </c>
      <c r="G12" s="39"/>
      <c r="H12" s="39">
        <f>H11-(G28/13400*6125)</f>
        <v>-5198.2197944776117</v>
      </c>
      <c r="I12" s="39"/>
      <c r="J12" s="39">
        <f>J11-J28</f>
        <v>1505.0251499999995</v>
      </c>
    </row>
    <row r="13" spans="1:10" s="12" customFormat="1" ht="59.25" customHeight="1" x14ac:dyDescent="0.25">
      <c r="A13" s="16" t="s">
        <v>95</v>
      </c>
      <c r="B13" s="38" t="s">
        <v>96</v>
      </c>
      <c r="C13" s="16" t="s">
        <v>93</v>
      </c>
      <c r="D13" s="17"/>
      <c r="E13" s="39">
        <v>-4388.3100000000004</v>
      </c>
      <c r="F13" s="39">
        <f>33.93+0+13.37+523.74</f>
        <v>571.04</v>
      </c>
      <c r="G13" s="39"/>
      <c r="H13" s="39">
        <v>-4092.33</v>
      </c>
      <c r="I13" s="39"/>
      <c r="J13" s="39">
        <v>2610.92</v>
      </c>
    </row>
    <row r="14" spans="1:10" s="12" customFormat="1" ht="20.100000000000001" customHeight="1" x14ac:dyDescent="0.25">
      <c r="A14" s="16" t="s">
        <v>97</v>
      </c>
      <c r="B14" s="38" t="s">
        <v>88</v>
      </c>
      <c r="C14" s="16" t="s">
        <v>93</v>
      </c>
      <c r="D14" s="17"/>
      <c r="E14" s="39">
        <f>E12</f>
        <v>-5679.4</v>
      </c>
      <c r="F14" s="39">
        <v>33.93</v>
      </c>
      <c r="G14" s="17"/>
      <c r="H14" s="39">
        <f>H12</f>
        <v>-5198.2197944776117</v>
      </c>
      <c r="I14" s="17"/>
      <c r="J14" s="39">
        <f>J12</f>
        <v>1505.0251499999995</v>
      </c>
    </row>
    <row r="15" spans="1:10" s="12" customFormat="1" ht="31.5" x14ac:dyDescent="0.25">
      <c r="A15" s="16" t="s">
        <v>30</v>
      </c>
      <c r="B15" s="38" t="s">
        <v>98</v>
      </c>
      <c r="C15" s="16"/>
      <c r="D15" s="17"/>
      <c r="E15" s="17"/>
      <c r="F15" s="17"/>
      <c r="G15" s="17"/>
      <c r="H15" s="17"/>
      <c r="I15" s="17"/>
      <c r="J15" s="17"/>
    </row>
    <row r="16" spans="1:10" s="12" customFormat="1" ht="110.25" x14ac:dyDescent="0.25">
      <c r="A16" s="16" t="s">
        <v>99</v>
      </c>
      <c r="B16" s="38" t="s">
        <v>100</v>
      </c>
      <c r="C16" s="16" t="s">
        <v>40</v>
      </c>
      <c r="D16" s="17"/>
      <c r="E16" s="45">
        <f>E12/E11</f>
        <v>-0.87502060675531801</v>
      </c>
      <c r="F16" s="47">
        <f>F12/F11</f>
        <v>9.2965663633326132E-3</v>
      </c>
      <c r="G16" s="17"/>
      <c r="H16" s="45">
        <f>H12/H11</f>
        <v>-0.94067284183244682</v>
      </c>
      <c r="I16" s="17"/>
      <c r="J16" s="47">
        <f>J12/J11</f>
        <v>8.6757990867579876E-2</v>
      </c>
    </row>
    <row r="17" spans="1:10" s="12" customFormat="1" ht="58.5" customHeight="1" x14ac:dyDescent="0.25">
      <c r="A17" s="16" t="s">
        <v>32</v>
      </c>
      <c r="B17" s="38" t="s">
        <v>101</v>
      </c>
      <c r="C17" s="16"/>
      <c r="D17" s="17"/>
      <c r="E17" s="17"/>
      <c r="F17" s="17"/>
      <c r="G17" s="17"/>
      <c r="H17" s="17"/>
      <c r="I17" s="17"/>
      <c r="J17" s="17"/>
    </row>
    <row r="18" spans="1:10" s="12" customFormat="1" ht="60.75" customHeight="1" x14ac:dyDescent="0.25">
      <c r="A18" s="16" t="s">
        <v>34</v>
      </c>
      <c r="B18" s="38" t="s">
        <v>131</v>
      </c>
      <c r="C18" s="16" t="s">
        <v>84</v>
      </c>
      <c r="D18" s="17"/>
      <c r="E18" s="17"/>
      <c r="F18" s="17"/>
      <c r="G18" s="17"/>
      <c r="H18" s="17"/>
      <c r="I18" s="17"/>
      <c r="J18" s="17"/>
    </row>
    <row r="19" spans="1:10" s="12" customFormat="1" ht="39.75" customHeight="1" x14ac:dyDescent="0.25">
      <c r="A19" s="16" t="s">
        <v>36</v>
      </c>
      <c r="B19" s="38" t="s">
        <v>132</v>
      </c>
      <c r="C19" s="16" t="s">
        <v>102</v>
      </c>
      <c r="D19" s="17"/>
      <c r="E19" s="17"/>
      <c r="F19" s="17"/>
      <c r="G19" s="17"/>
      <c r="H19" s="17"/>
      <c r="I19" s="17"/>
      <c r="J19" s="17"/>
    </row>
    <row r="20" spans="1:10" s="13" customFormat="1" ht="20.100000000000001" customHeight="1" x14ac:dyDescent="0.25">
      <c r="A20" s="16" t="s">
        <v>38</v>
      </c>
      <c r="B20" s="38" t="s">
        <v>133</v>
      </c>
      <c r="C20" s="16" t="s">
        <v>84</v>
      </c>
      <c r="D20" s="17">
        <v>2.62</v>
      </c>
      <c r="E20" s="17"/>
      <c r="F20" s="17"/>
      <c r="G20" s="17">
        <v>2.62</v>
      </c>
      <c r="H20" s="17"/>
      <c r="I20" s="17">
        <v>2.62</v>
      </c>
      <c r="J20" s="17"/>
    </row>
    <row r="21" spans="1:10" s="12" customFormat="1" ht="50.25" x14ac:dyDescent="0.25">
      <c r="A21" s="16" t="s">
        <v>103</v>
      </c>
      <c r="B21" s="38" t="s">
        <v>134</v>
      </c>
      <c r="C21" s="16" t="s">
        <v>104</v>
      </c>
      <c r="D21" s="17">
        <v>13100</v>
      </c>
      <c r="E21" s="17"/>
      <c r="F21" s="17"/>
      <c r="G21" s="17">
        <v>13400</v>
      </c>
      <c r="H21" s="17"/>
      <c r="I21" s="17">
        <v>13400</v>
      </c>
      <c r="J21" s="17"/>
    </row>
    <row r="22" spans="1:10" s="12" customFormat="1" ht="60" customHeight="1" x14ac:dyDescent="0.25">
      <c r="A22" s="16" t="s">
        <v>172</v>
      </c>
      <c r="B22" s="38" t="s">
        <v>171</v>
      </c>
      <c r="C22" s="16" t="s">
        <v>104</v>
      </c>
      <c r="D22" s="17"/>
      <c r="E22" s="17">
        <v>7310</v>
      </c>
      <c r="F22" s="17"/>
      <c r="G22" s="17"/>
      <c r="H22" s="17">
        <v>7350</v>
      </c>
      <c r="I22" s="17"/>
      <c r="J22" s="17">
        <v>7350</v>
      </c>
    </row>
    <row r="23" spans="1:10" s="12" customFormat="1" ht="76.5" customHeight="1" x14ac:dyDescent="0.25">
      <c r="A23" s="16" t="s">
        <v>105</v>
      </c>
      <c r="B23" s="38" t="s">
        <v>135</v>
      </c>
      <c r="C23" s="16" t="s">
        <v>106</v>
      </c>
      <c r="D23" s="23"/>
      <c r="E23" s="23" t="s">
        <v>170</v>
      </c>
      <c r="F23" s="23"/>
      <c r="G23" s="23"/>
      <c r="H23" s="23" t="s">
        <v>170</v>
      </c>
      <c r="I23" s="23"/>
      <c r="J23" s="23" t="s">
        <v>170</v>
      </c>
    </row>
    <row r="24" spans="1:10" s="12" customFormat="1" ht="97.5" customHeight="1" x14ac:dyDescent="0.25">
      <c r="A24" s="16" t="s">
        <v>107</v>
      </c>
      <c r="B24" s="38" t="s">
        <v>136</v>
      </c>
      <c r="C24" s="16" t="s">
        <v>40</v>
      </c>
      <c r="D24" s="59">
        <v>0.06</v>
      </c>
      <c r="E24" s="60"/>
      <c r="F24" s="54" t="s">
        <v>182</v>
      </c>
      <c r="G24" s="61"/>
      <c r="H24" s="55"/>
      <c r="I24" s="54" t="s">
        <v>182</v>
      </c>
      <c r="J24" s="55"/>
    </row>
    <row r="25" spans="1:10" s="12" customFormat="1" ht="103.5" customHeight="1" x14ac:dyDescent="0.25">
      <c r="A25" s="16" t="s">
        <v>108</v>
      </c>
      <c r="B25" s="38" t="s">
        <v>137</v>
      </c>
      <c r="C25" s="16"/>
      <c r="D25" s="54" t="s">
        <v>168</v>
      </c>
      <c r="E25" s="55"/>
      <c r="F25" s="16"/>
      <c r="G25" s="54" t="s">
        <v>168</v>
      </c>
      <c r="H25" s="55"/>
      <c r="I25" s="54" t="s">
        <v>169</v>
      </c>
      <c r="J25" s="55"/>
    </row>
    <row r="26" spans="1:10" s="12" customFormat="1" ht="86.25" customHeight="1" x14ac:dyDescent="0.25">
      <c r="A26" s="16" t="s">
        <v>109</v>
      </c>
      <c r="B26" s="38" t="s">
        <v>138</v>
      </c>
      <c r="C26" s="16" t="s">
        <v>102</v>
      </c>
      <c r="D26" s="17"/>
      <c r="E26" s="17"/>
      <c r="F26" s="17"/>
      <c r="G26" s="17"/>
      <c r="H26" s="17"/>
      <c r="I26" s="17"/>
      <c r="J26" s="17"/>
    </row>
    <row r="27" spans="1:10" s="12" customFormat="1" ht="72" customHeight="1" x14ac:dyDescent="0.25">
      <c r="A27" s="16" t="s">
        <v>45</v>
      </c>
      <c r="B27" s="38" t="s">
        <v>110</v>
      </c>
      <c r="C27" s="16"/>
      <c r="D27" s="17"/>
      <c r="E27" s="17">
        <v>11603.69</v>
      </c>
      <c r="F27" s="41">
        <v>5087.8999999999996</v>
      </c>
      <c r="G27" s="17"/>
      <c r="H27" s="17">
        <v>13145.02</v>
      </c>
      <c r="I27" s="17"/>
      <c r="J27" s="17">
        <v>15842.37</v>
      </c>
    </row>
    <row r="28" spans="1:10" s="12" customFormat="1" ht="35.25" customHeight="1" x14ac:dyDescent="0.25">
      <c r="A28" s="16"/>
      <c r="B28" s="38" t="s">
        <v>183</v>
      </c>
      <c r="C28" s="16" t="s">
        <v>93</v>
      </c>
      <c r="D28" s="17">
        <v>20894.009999999998</v>
      </c>
      <c r="E28" s="17">
        <v>11603.69</v>
      </c>
      <c r="F28" s="17">
        <v>5237.16</v>
      </c>
      <c r="G28" s="17">
        <v>23462.11</v>
      </c>
      <c r="H28" s="17">
        <v>13145.02</v>
      </c>
      <c r="I28" s="17">
        <v>28276.52</v>
      </c>
      <c r="J28" s="17">
        <v>15842.37</v>
      </c>
    </row>
    <row r="29" spans="1:10" s="12" customFormat="1" ht="90" customHeight="1" x14ac:dyDescent="0.25">
      <c r="A29" s="16" t="s">
        <v>47</v>
      </c>
      <c r="B29" s="38" t="s">
        <v>139</v>
      </c>
      <c r="C29" s="16" t="s">
        <v>93</v>
      </c>
      <c r="D29" s="17">
        <v>14587.07</v>
      </c>
      <c r="E29" s="17">
        <v>8101.07</v>
      </c>
      <c r="F29" s="17">
        <v>3697.71</v>
      </c>
      <c r="G29" s="17">
        <v>17053.86</v>
      </c>
      <c r="H29" s="17">
        <v>9554.69</v>
      </c>
      <c r="I29" s="17">
        <v>21434.63</v>
      </c>
      <c r="J29" s="17">
        <v>12009.09</v>
      </c>
    </row>
    <row r="30" spans="1:10" s="12" customFormat="1" ht="15.75" customHeight="1" x14ac:dyDescent="0.25">
      <c r="A30" s="16"/>
      <c r="B30" s="38" t="s">
        <v>111</v>
      </c>
      <c r="C30" s="16"/>
      <c r="D30" s="17"/>
      <c r="E30" s="17"/>
      <c r="F30" s="17"/>
      <c r="G30" s="17"/>
      <c r="H30" s="17"/>
      <c r="I30" s="17"/>
      <c r="J30" s="17"/>
    </row>
    <row r="31" spans="1:10" s="12" customFormat="1" ht="15.75" customHeight="1" x14ac:dyDescent="0.25">
      <c r="A31" s="16"/>
      <c r="B31" s="38" t="s">
        <v>112</v>
      </c>
      <c r="C31" s="16"/>
      <c r="D31" s="17">
        <v>11037.3</v>
      </c>
      <c r="E31" s="17">
        <v>6129.67</v>
      </c>
      <c r="F31" s="17">
        <v>2556.2600000000002</v>
      </c>
      <c r="G31" s="17">
        <v>11304.72</v>
      </c>
      <c r="H31" s="17">
        <v>6333.65</v>
      </c>
      <c r="I31" s="17">
        <v>12028.22</v>
      </c>
      <c r="J31" s="42">
        <v>6739</v>
      </c>
    </row>
    <row r="32" spans="1:10" s="12" customFormat="1" ht="15.75" customHeight="1" x14ac:dyDescent="0.25">
      <c r="A32" s="16"/>
      <c r="B32" s="38" t="s">
        <v>113</v>
      </c>
      <c r="C32" s="16"/>
      <c r="D32" s="17">
        <f>439.53+926.35</f>
        <v>1365.88</v>
      </c>
      <c r="E32" s="17">
        <f>244.1+514.46</f>
        <v>758.56000000000006</v>
      </c>
      <c r="F32" s="17">
        <v>467.31</v>
      </c>
      <c r="G32" s="17">
        <f>350.9+2306.33</f>
        <v>2657.23</v>
      </c>
      <c r="H32" s="17">
        <f>196.6+1292.16</f>
        <v>1488.76</v>
      </c>
      <c r="I32" s="17">
        <f>4181.38+2000</f>
        <v>6181.38</v>
      </c>
      <c r="J32" s="17">
        <f>2342.69+1120.53</f>
        <v>3463.2200000000003</v>
      </c>
    </row>
    <row r="33" spans="1:10" s="12" customFormat="1" ht="15.75" customHeight="1" x14ac:dyDescent="0.25">
      <c r="A33" s="16"/>
      <c r="B33" s="38" t="s">
        <v>114</v>
      </c>
      <c r="C33" s="16"/>
      <c r="D33" s="17">
        <f>1181.98-439.53</f>
        <v>742.45</v>
      </c>
      <c r="E33" s="17">
        <f>656.43-244.1</f>
        <v>412.32999999999993</v>
      </c>
      <c r="F33" s="17">
        <v>445.71</v>
      </c>
      <c r="G33" s="17">
        <f>1296.39-350.9</f>
        <v>945.49000000000012</v>
      </c>
      <c r="H33" s="17">
        <f>726.32-196.6</f>
        <v>529.72</v>
      </c>
      <c r="I33" s="17">
        <f>5143.06-4181.38</f>
        <v>961.68000000000029</v>
      </c>
      <c r="J33" s="17">
        <f>2881.48-2342.69</f>
        <v>538.79</v>
      </c>
    </row>
    <row r="34" spans="1:10" s="12" customFormat="1" ht="85.5" customHeight="1" x14ac:dyDescent="0.25">
      <c r="A34" s="16" t="s">
        <v>51</v>
      </c>
      <c r="B34" s="38" t="s">
        <v>140</v>
      </c>
      <c r="C34" s="16" t="s">
        <v>93</v>
      </c>
      <c r="D34" s="17">
        <v>6637.52</v>
      </c>
      <c r="E34" s="17">
        <v>3502.62</v>
      </c>
      <c r="F34" s="17">
        <v>1539.45</v>
      </c>
      <c r="G34" s="17">
        <v>6408.26</v>
      </c>
      <c r="H34" s="17">
        <v>3590.33</v>
      </c>
      <c r="I34" s="17">
        <v>6841.89</v>
      </c>
      <c r="J34" s="17">
        <v>3833.28</v>
      </c>
    </row>
    <row r="35" spans="1:10" s="12" customFormat="1" ht="60.75" customHeight="1" x14ac:dyDescent="0.25">
      <c r="A35" s="16" t="s">
        <v>53</v>
      </c>
      <c r="B35" s="38" t="s">
        <v>115</v>
      </c>
      <c r="C35" s="16" t="s">
        <v>93</v>
      </c>
      <c r="D35" s="17"/>
      <c r="E35" s="17"/>
      <c r="F35" s="17"/>
      <c r="G35" s="17"/>
      <c r="H35" s="17"/>
      <c r="I35" s="17"/>
      <c r="J35" s="17"/>
    </row>
    <row r="36" spans="1:10" s="12" customFormat="1" ht="43.5" customHeight="1" x14ac:dyDescent="0.25">
      <c r="A36" s="16" t="s">
        <v>62</v>
      </c>
      <c r="B36" s="38" t="s">
        <v>116</v>
      </c>
      <c r="C36" s="16" t="s">
        <v>93</v>
      </c>
      <c r="D36" s="17"/>
      <c r="E36" s="17"/>
      <c r="F36" s="17"/>
      <c r="G36" s="17"/>
      <c r="H36" s="17"/>
      <c r="I36" s="17"/>
      <c r="J36" s="17"/>
    </row>
    <row r="37" spans="1:10" s="12" customFormat="1" ht="70.5" customHeight="1" x14ac:dyDescent="0.25">
      <c r="A37" s="16" t="s">
        <v>64</v>
      </c>
      <c r="B37" s="38" t="s">
        <v>117</v>
      </c>
      <c r="C37" s="16"/>
      <c r="D37" s="17"/>
      <c r="E37" s="17"/>
      <c r="F37" s="17"/>
      <c r="G37" s="17"/>
      <c r="H37" s="17"/>
      <c r="I37" s="17"/>
      <c r="J37" s="17"/>
    </row>
    <row r="38" spans="1:10" s="12" customFormat="1" ht="27" customHeight="1" x14ac:dyDescent="0.25">
      <c r="A38" s="16"/>
      <c r="B38" s="43" t="s">
        <v>118</v>
      </c>
      <c r="C38" s="16"/>
      <c r="D38" s="17"/>
      <c r="E38" s="17"/>
      <c r="F38" s="17"/>
      <c r="G38" s="17"/>
      <c r="H38" s="17"/>
      <c r="I38" s="17"/>
      <c r="J38" s="17"/>
    </row>
    <row r="39" spans="1:10" s="12" customFormat="1" ht="30.75" customHeight="1" x14ac:dyDescent="0.25">
      <c r="A39" s="16"/>
      <c r="B39" s="38" t="s">
        <v>141</v>
      </c>
      <c r="C39" s="16" t="s">
        <v>119</v>
      </c>
      <c r="D39" s="17"/>
      <c r="E39" s="17">
        <v>741.4</v>
      </c>
      <c r="F39" s="17"/>
      <c r="G39" s="17"/>
      <c r="H39" s="17">
        <v>741.4</v>
      </c>
      <c r="I39" s="17"/>
      <c r="J39" s="17">
        <v>741.4</v>
      </c>
    </row>
    <row r="40" spans="1:10" s="12" customFormat="1" ht="47.25" x14ac:dyDescent="0.25">
      <c r="A40" s="16"/>
      <c r="B40" s="38" t="s">
        <v>142</v>
      </c>
      <c r="C40" s="16" t="s">
        <v>120</v>
      </c>
      <c r="D40" s="44"/>
      <c r="E40" s="44">
        <f t="shared" ref="E40:J40" si="0">E27/E39</f>
        <v>15.651052063663341</v>
      </c>
      <c r="F40" s="44"/>
      <c r="G40" s="44"/>
      <c r="H40" s="44">
        <f t="shared" si="0"/>
        <v>17.729997302400864</v>
      </c>
      <c r="I40" s="44"/>
      <c r="J40" s="44">
        <f t="shared" si="0"/>
        <v>21.368181818181821</v>
      </c>
    </row>
    <row r="41" spans="1:10" s="12" customFormat="1" ht="72.75" customHeight="1" x14ac:dyDescent="0.25">
      <c r="A41" s="16" t="s">
        <v>85</v>
      </c>
      <c r="B41" s="38" t="s">
        <v>86</v>
      </c>
      <c r="C41" s="16"/>
      <c r="D41" s="17"/>
      <c r="E41" s="17"/>
      <c r="F41" s="17"/>
      <c r="G41" s="17"/>
      <c r="H41" s="17"/>
      <c r="I41" s="17"/>
      <c r="J41" s="17"/>
    </row>
    <row r="42" spans="1:10" s="12" customFormat="1" ht="41.25" customHeight="1" x14ac:dyDescent="0.25">
      <c r="A42" s="16" t="s">
        <v>121</v>
      </c>
      <c r="B42" s="38" t="s">
        <v>122</v>
      </c>
      <c r="C42" s="16" t="s">
        <v>87</v>
      </c>
      <c r="D42" s="17">
        <v>39.4</v>
      </c>
      <c r="E42" s="17"/>
      <c r="F42" s="17"/>
      <c r="G42" s="17">
        <v>39.299999999999997</v>
      </c>
      <c r="H42" s="17"/>
      <c r="I42" s="17">
        <v>39.299999999999997</v>
      </c>
      <c r="J42" s="17"/>
    </row>
    <row r="43" spans="1:10" s="12" customFormat="1" ht="47.25" x14ac:dyDescent="0.25">
      <c r="A43" s="16" t="s">
        <v>123</v>
      </c>
      <c r="B43" s="38" t="s">
        <v>124</v>
      </c>
      <c r="C43" s="16" t="s">
        <v>125</v>
      </c>
      <c r="D43" s="44">
        <v>21.024090000000001</v>
      </c>
      <c r="E43" s="44"/>
      <c r="F43" s="44"/>
      <c r="G43" s="44">
        <v>20.180530000000001</v>
      </c>
      <c r="H43" s="44"/>
      <c r="I43" s="44">
        <f>G43*1.064</f>
        <v>21.472083920000003</v>
      </c>
      <c r="J43" s="44"/>
    </row>
    <row r="44" spans="1:10" s="12" customFormat="1" ht="59.25" customHeight="1" x14ac:dyDescent="0.25">
      <c r="A44" s="16" t="s">
        <v>126</v>
      </c>
      <c r="B44" s="38" t="s">
        <v>127</v>
      </c>
      <c r="C44" s="16"/>
      <c r="D44" s="54" t="s">
        <v>167</v>
      </c>
      <c r="E44" s="55"/>
      <c r="F44" s="16"/>
      <c r="G44" s="54" t="s">
        <v>167</v>
      </c>
      <c r="H44" s="55"/>
      <c r="I44" s="54" t="s">
        <v>167</v>
      </c>
      <c r="J44" s="55"/>
    </row>
    <row r="45" spans="1:10" s="12" customFormat="1" ht="15" customHeight="1" x14ac:dyDescent="0.25">
      <c r="A45" s="16"/>
      <c r="B45" s="43" t="s">
        <v>118</v>
      </c>
      <c r="C45" s="16"/>
      <c r="D45" s="17"/>
      <c r="E45" s="17"/>
      <c r="F45" s="17"/>
      <c r="G45" s="17"/>
      <c r="H45" s="17"/>
      <c r="I45" s="17"/>
      <c r="J45" s="17"/>
    </row>
    <row r="46" spans="1:10" s="12" customFormat="1" ht="71.25" customHeight="1" x14ac:dyDescent="0.25">
      <c r="A46" s="16"/>
      <c r="B46" s="38" t="s">
        <v>128</v>
      </c>
      <c r="C46" s="16" t="s">
        <v>93</v>
      </c>
      <c r="D46" s="17"/>
      <c r="E46" s="17"/>
      <c r="F46" s="17"/>
      <c r="G46" s="17"/>
      <c r="H46" s="17"/>
      <c r="I46" s="17"/>
      <c r="J46" s="17"/>
    </row>
    <row r="47" spans="1:10" s="12" customFormat="1" ht="85.5" customHeight="1" x14ac:dyDescent="0.25">
      <c r="A47" s="16"/>
      <c r="B47" s="38" t="s">
        <v>129</v>
      </c>
      <c r="C47" s="16" t="s">
        <v>93</v>
      </c>
      <c r="D47" s="17"/>
      <c r="E47" s="17"/>
      <c r="F47" s="17"/>
      <c r="G47" s="17"/>
      <c r="H47" s="17"/>
      <c r="I47" s="17"/>
      <c r="J47" s="17"/>
    </row>
    <row r="48" spans="1:10" s="15" customFormat="1" ht="19.5" customHeight="1" x14ac:dyDescent="0.2">
      <c r="A48" s="14" t="s">
        <v>143</v>
      </c>
    </row>
    <row r="49" spans="1:10" s="15" customFormat="1" x14ac:dyDescent="0.2">
      <c r="A49" s="14" t="s">
        <v>144</v>
      </c>
    </row>
    <row r="50" spans="1:10" s="15" customFormat="1" x14ac:dyDescent="0.2">
      <c r="A50" s="14" t="s">
        <v>145</v>
      </c>
    </row>
    <row r="51" spans="1:10" s="15" customFormat="1" x14ac:dyDescent="0.2">
      <c r="A51" s="14" t="s">
        <v>146</v>
      </c>
    </row>
    <row r="52" spans="1:10" ht="50.25" customHeight="1" x14ac:dyDescent="0.25">
      <c r="B52" s="10" t="s">
        <v>159</v>
      </c>
      <c r="J52" s="46" t="s">
        <v>7</v>
      </c>
    </row>
    <row r="53" spans="1:10" x14ac:dyDescent="0.25">
      <c r="D53" s="10" t="s">
        <v>166</v>
      </c>
    </row>
  </sheetData>
  <mergeCells count="18">
    <mergeCell ref="G7:H7"/>
    <mergeCell ref="G8:H8"/>
    <mergeCell ref="D25:E25"/>
    <mergeCell ref="G25:H25"/>
    <mergeCell ref="I25:J25"/>
    <mergeCell ref="D44:E44"/>
    <mergeCell ref="G44:H44"/>
    <mergeCell ref="I44:J44"/>
    <mergeCell ref="I7:J7"/>
    <mergeCell ref="I8:J8"/>
    <mergeCell ref="I1:J1"/>
    <mergeCell ref="D24:E24"/>
    <mergeCell ref="I24:J24"/>
    <mergeCell ref="F24:H24"/>
    <mergeCell ref="A4:J4"/>
    <mergeCell ref="A5:J5"/>
    <mergeCell ref="D7:E7"/>
    <mergeCell ref="D8:E8"/>
  </mergeCells>
  <phoneticPr fontId="20" type="noConversion"/>
  <pageMargins left="0.78740157480314965" right="0.70866141732283472" top="0.78740157480314965" bottom="0.39370078740157483" header="0.19685039370078741" footer="0.19685039370078741"/>
  <pageSetup paperSize="9" scale="78" fitToHeight="10" orientation="landscape" r:id="rId1"/>
  <headerFooter alignWithMargins="0"/>
  <rowBreaks count="2" manualBreakCount="2">
    <brk id="16" max="9" man="1"/>
    <brk id="2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I52"/>
  <sheetViews>
    <sheetView tabSelected="1" view="pageBreakPreview" zoomScaleNormal="100" zoomScaleSheetLayoutView="100" workbookViewId="0">
      <pane xSplit="3" ySplit="9" topLeftCell="D25" activePane="bottomRight" state="frozen"/>
      <selection activeCell="B10" sqref="B10:C10"/>
      <selection pane="topRight" activeCell="B10" sqref="B10:C10"/>
      <selection pane="bottomLeft" activeCell="B10" sqref="B10:C10"/>
      <selection pane="bottomRight" activeCell="H8" sqref="H8:I9"/>
    </sheetView>
  </sheetViews>
  <sheetFormatPr defaultRowHeight="15.75" outlineLevelRow="1" x14ac:dyDescent="0.25"/>
  <cols>
    <col min="1" max="1" width="7.7109375" style="4" customWidth="1"/>
    <col min="2" max="2" width="45" style="4" customWidth="1"/>
    <col min="3" max="3" width="17" style="4" customWidth="1"/>
    <col min="4" max="9" width="9.7109375" style="4" customWidth="1"/>
    <col min="10" max="16384" width="9.140625" style="4"/>
  </cols>
  <sheetData>
    <row r="1" spans="1:9" ht="54" customHeight="1" outlineLevel="1" x14ac:dyDescent="0.25">
      <c r="G1" s="70" t="s">
        <v>9</v>
      </c>
      <c r="H1" s="70"/>
      <c r="I1" s="70"/>
    </row>
    <row r="2" spans="1:9" outlineLevel="1" x14ac:dyDescent="0.25"/>
    <row r="3" spans="1:9" outlineLevel="1" x14ac:dyDescent="0.25"/>
    <row r="4" spans="1:9" outlineLevel="1" x14ac:dyDescent="0.25"/>
    <row r="5" spans="1:9" ht="16.5" outlineLevel="1" x14ac:dyDescent="0.25">
      <c r="A5" s="69" t="s">
        <v>10</v>
      </c>
      <c r="B5" s="69"/>
      <c r="C5" s="69"/>
      <c r="D5" s="69"/>
      <c r="E5" s="69"/>
      <c r="F5" s="69"/>
      <c r="G5" s="69"/>
      <c r="H5" s="69"/>
      <c r="I5" s="69"/>
    </row>
    <row r="6" spans="1:9" outlineLevel="1" x14ac:dyDescent="0.25">
      <c r="A6" s="67" t="s">
        <v>175</v>
      </c>
      <c r="B6" s="67"/>
      <c r="C6" s="67"/>
      <c r="D6" s="67"/>
      <c r="E6" s="67"/>
      <c r="F6" s="67"/>
      <c r="G6" s="67"/>
      <c r="H6" s="67"/>
      <c r="I6" s="67"/>
    </row>
    <row r="7" spans="1:9" outlineLevel="1" x14ac:dyDescent="0.25"/>
    <row r="8" spans="1:9" s="6" customFormat="1" ht="60.75" customHeight="1" x14ac:dyDescent="0.25">
      <c r="A8" s="68" t="s">
        <v>11</v>
      </c>
      <c r="B8" s="68" t="s">
        <v>12</v>
      </c>
      <c r="C8" s="68" t="s">
        <v>13</v>
      </c>
      <c r="D8" s="68" t="s">
        <v>14</v>
      </c>
      <c r="E8" s="68"/>
      <c r="F8" s="68" t="s">
        <v>15</v>
      </c>
      <c r="G8" s="68"/>
      <c r="H8" s="68" t="s">
        <v>16</v>
      </c>
      <c r="I8" s="68"/>
    </row>
    <row r="9" spans="1:9" s="7" customFormat="1" ht="30" customHeight="1" x14ac:dyDescent="0.25">
      <c r="A9" s="68"/>
      <c r="B9" s="68"/>
      <c r="C9" s="68"/>
      <c r="D9" s="5" t="s">
        <v>17</v>
      </c>
      <c r="E9" s="5" t="s">
        <v>18</v>
      </c>
      <c r="F9" s="5" t="s">
        <v>17</v>
      </c>
      <c r="G9" s="5" t="s">
        <v>18</v>
      </c>
      <c r="H9" s="5" t="s">
        <v>17</v>
      </c>
      <c r="I9" s="5" t="s">
        <v>18</v>
      </c>
    </row>
    <row r="10" spans="1:9" s="7" customFormat="1" ht="30" customHeight="1" x14ac:dyDescent="0.25">
      <c r="A10" s="5"/>
      <c r="B10" s="5"/>
      <c r="C10" s="5"/>
      <c r="D10" s="65" t="s">
        <v>6</v>
      </c>
      <c r="E10" s="66"/>
      <c r="F10" s="65" t="s">
        <v>160</v>
      </c>
      <c r="G10" s="66"/>
      <c r="H10" s="65" t="s">
        <v>161</v>
      </c>
      <c r="I10" s="66"/>
    </row>
    <row r="11" spans="1:9" s="7" customFormat="1" ht="39" customHeight="1" x14ac:dyDescent="0.25">
      <c r="A11" s="18" t="s">
        <v>19</v>
      </c>
      <c r="B11" s="19" t="s">
        <v>20</v>
      </c>
      <c r="C11" s="18"/>
      <c r="D11" s="20"/>
      <c r="E11" s="20"/>
      <c r="F11" s="20"/>
      <c r="G11" s="20"/>
      <c r="H11" s="20"/>
      <c r="I11" s="20"/>
    </row>
    <row r="12" spans="1:9" s="7" customFormat="1" ht="39" customHeight="1" x14ac:dyDescent="0.25">
      <c r="A12" s="18" t="s">
        <v>21</v>
      </c>
      <c r="B12" s="19" t="s">
        <v>22</v>
      </c>
      <c r="C12" s="18"/>
      <c r="D12" s="20"/>
      <c r="E12" s="20"/>
      <c r="F12" s="20"/>
      <c r="G12" s="20"/>
      <c r="H12" s="20"/>
      <c r="I12" s="20"/>
    </row>
    <row r="13" spans="1:9" s="7" customFormat="1" ht="173.25" hidden="1" customHeight="1" outlineLevel="1" x14ac:dyDescent="0.25">
      <c r="A13" s="18"/>
      <c r="B13" s="19" t="s">
        <v>79</v>
      </c>
      <c r="C13" s="18" t="s">
        <v>23</v>
      </c>
      <c r="D13" s="20"/>
      <c r="E13" s="20"/>
      <c r="F13" s="20"/>
      <c r="G13" s="20"/>
      <c r="H13" s="20"/>
      <c r="I13" s="20"/>
    </row>
    <row r="14" spans="1:9" s="7" customFormat="1" ht="169.5" hidden="1" customHeight="1" outlineLevel="1" x14ac:dyDescent="0.25">
      <c r="A14" s="18"/>
      <c r="B14" s="19" t="s">
        <v>80</v>
      </c>
      <c r="C14" s="18" t="s">
        <v>24</v>
      </c>
      <c r="D14" s="20"/>
      <c r="E14" s="20"/>
      <c r="F14" s="20"/>
      <c r="G14" s="20"/>
      <c r="H14" s="20"/>
      <c r="I14" s="20"/>
    </row>
    <row r="15" spans="1:9" s="7" customFormat="1" ht="39" customHeight="1" collapsed="1" x14ac:dyDescent="0.25">
      <c r="A15" s="18" t="s">
        <v>25</v>
      </c>
      <c r="B15" s="21" t="s">
        <v>26</v>
      </c>
      <c r="C15" s="18"/>
      <c r="D15" s="20"/>
      <c r="E15" s="20"/>
      <c r="F15" s="20"/>
      <c r="G15" s="20"/>
      <c r="H15" s="20"/>
      <c r="I15" s="20"/>
    </row>
    <row r="16" spans="1:9" s="7" customFormat="1" ht="26.1" customHeight="1" x14ac:dyDescent="0.25">
      <c r="A16" s="18"/>
      <c r="B16" s="19" t="s">
        <v>27</v>
      </c>
      <c r="C16" s="18"/>
      <c r="D16" s="20"/>
      <c r="E16" s="20"/>
      <c r="F16" s="20"/>
      <c r="G16" s="20"/>
      <c r="H16" s="20"/>
      <c r="I16" s="20"/>
    </row>
    <row r="17" spans="1:9" s="7" customFormat="1" ht="26.1" customHeight="1" x14ac:dyDescent="0.25">
      <c r="A17" s="18"/>
      <c r="B17" s="19" t="s">
        <v>28</v>
      </c>
      <c r="C17" s="18" t="s">
        <v>162</v>
      </c>
      <c r="D17" s="20">
        <v>302.37025999999997</v>
      </c>
      <c r="E17" s="20">
        <v>370.18759</v>
      </c>
      <c r="F17" s="20">
        <v>330.75</v>
      </c>
      <c r="G17" s="20">
        <v>330.75</v>
      </c>
      <c r="H17" s="20">
        <v>351.92</v>
      </c>
      <c r="I17" s="20">
        <v>359.19</v>
      </c>
    </row>
    <row r="18" spans="1:9" s="7" customFormat="1" ht="38.25" customHeight="1" x14ac:dyDescent="0.25">
      <c r="A18" s="18"/>
      <c r="B18" s="19" t="s">
        <v>8</v>
      </c>
      <c r="C18" s="18" t="s">
        <v>163</v>
      </c>
      <c r="D18" s="20">
        <v>0.10936</v>
      </c>
      <c r="E18" s="20">
        <v>0.13491</v>
      </c>
      <c r="F18" s="20">
        <v>0.128</v>
      </c>
      <c r="G18" s="20">
        <v>0.14199999999999999</v>
      </c>
      <c r="H18" s="20">
        <v>0.13600000000000001</v>
      </c>
      <c r="I18" s="20">
        <v>0.151</v>
      </c>
    </row>
    <row r="19" spans="1:9" s="7" customFormat="1" ht="26.1" customHeight="1" x14ac:dyDescent="0.25">
      <c r="A19" s="18"/>
      <c r="B19" s="19" t="s">
        <v>29</v>
      </c>
      <c r="C19" s="18" t="s">
        <v>164</v>
      </c>
      <c r="D19" s="20">
        <v>0.80037999999999998</v>
      </c>
      <c r="E19" s="20">
        <v>0.98451999999999995</v>
      </c>
      <c r="F19" s="20">
        <v>0.75900000000000001</v>
      </c>
      <c r="G19" s="20">
        <v>0.77300000000000002</v>
      </c>
      <c r="H19" s="20">
        <v>0.80800000000000005</v>
      </c>
      <c r="I19" s="20">
        <v>0.82199999999999995</v>
      </c>
    </row>
    <row r="20" spans="1:9" s="7" customFormat="1" ht="40.5" customHeight="1" x14ac:dyDescent="0.25">
      <c r="A20" s="18" t="s">
        <v>30</v>
      </c>
      <c r="B20" s="19" t="s">
        <v>31</v>
      </c>
      <c r="C20" s="18" t="s">
        <v>24</v>
      </c>
      <c r="D20" s="20"/>
      <c r="E20" s="20"/>
      <c r="F20" s="20"/>
      <c r="G20" s="20"/>
      <c r="H20" s="20"/>
      <c r="I20" s="20"/>
    </row>
    <row r="21" spans="1:9" s="7" customFormat="1" ht="26.1" customHeight="1" x14ac:dyDescent="0.25">
      <c r="A21" s="18" t="s">
        <v>32</v>
      </c>
      <c r="B21" s="19" t="s">
        <v>33</v>
      </c>
      <c r="C21" s="18"/>
      <c r="D21" s="20"/>
      <c r="E21" s="20"/>
      <c r="F21" s="20"/>
      <c r="G21" s="20"/>
      <c r="H21" s="20"/>
      <c r="I21" s="20"/>
    </row>
    <row r="22" spans="1:9" s="7" customFormat="1" ht="54" customHeight="1" x14ac:dyDescent="0.25">
      <c r="A22" s="18" t="s">
        <v>34</v>
      </c>
      <c r="B22" s="19" t="s">
        <v>35</v>
      </c>
      <c r="C22" s="18" t="s">
        <v>24</v>
      </c>
      <c r="D22" s="20"/>
      <c r="E22" s="20"/>
      <c r="F22" s="20"/>
      <c r="G22" s="20"/>
      <c r="H22" s="20"/>
      <c r="I22" s="20"/>
    </row>
    <row r="23" spans="1:9" s="7" customFormat="1" ht="66.75" customHeight="1" x14ac:dyDescent="0.25">
      <c r="A23" s="18" t="s">
        <v>36</v>
      </c>
      <c r="B23" s="19" t="s">
        <v>37</v>
      </c>
      <c r="C23" s="18" t="s">
        <v>164</v>
      </c>
      <c r="D23" s="20">
        <v>0.17235</v>
      </c>
      <c r="E23" s="20">
        <v>0.40039999999999998</v>
      </c>
      <c r="F23" s="20">
        <v>0.40039999999999998</v>
      </c>
      <c r="G23" s="20">
        <v>0.16300000000000001</v>
      </c>
      <c r="H23" s="20">
        <v>0.16300000000000001</v>
      </c>
      <c r="I23" s="33">
        <f>0.163*1.064</f>
        <v>0.173432</v>
      </c>
    </row>
    <row r="24" spans="1:9" s="7" customFormat="1" ht="27" customHeight="1" x14ac:dyDescent="0.25">
      <c r="A24" s="18" t="s">
        <v>38</v>
      </c>
      <c r="B24" s="19" t="s">
        <v>39</v>
      </c>
      <c r="C24" s="18" t="s">
        <v>40</v>
      </c>
      <c r="D24" s="20"/>
      <c r="E24" s="20"/>
      <c r="F24" s="20"/>
      <c r="G24" s="20"/>
      <c r="H24" s="20"/>
      <c r="I24" s="20"/>
    </row>
    <row r="25" spans="1:9" s="7" customFormat="1" ht="27" customHeight="1" x14ac:dyDescent="0.25">
      <c r="A25" s="18"/>
      <c r="B25" s="19" t="s">
        <v>41</v>
      </c>
      <c r="C25" s="18" t="s">
        <v>40</v>
      </c>
      <c r="D25" s="20"/>
      <c r="E25" s="20"/>
      <c r="F25" s="20"/>
      <c r="G25" s="20"/>
      <c r="H25" s="20"/>
      <c r="I25" s="20"/>
    </row>
    <row r="26" spans="1:9" s="7" customFormat="1" ht="27" customHeight="1" x14ac:dyDescent="0.25">
      <c r="A26" s="18"/>
      <c r="B26" s="19" t="s">
        <v>42</v>
      </c>
      <c r="C26" s="18" t="s">
        <v>40</v>
      </c>
      <c r="D26" s="20"/>
      <c r="E26" s="20"/>
      <c r="F26" s="20"/>
      <c r="G26" s="20"/>
      <c r="H26" s="20"/>
      <c r="I26" s="20"/>
    </row>
    <row r="27" spans="1:9" s="7" customFormat="1" ht="27" customHeight="1" x14ac:dyDescent="0.25">
      <c r="A27" s="18"/>
      <c r="B27" s="19" t="s">
        <v>43</v>
      </c>
      <c r="C27" s="18" t="s">
        <v>40</v>
      </c>
      <c r="D27" s="20"/>
      <c r="E27" s="20"/>
      <c r="F27" s="20"/>
      <c r="G27" s="20"/>
      <c r="H27" s="20"/>
      <c r="I27" s="20"/>
    </row>
    <row r="28" spans="1:9" s="7" customFormat="1" ht="27" customHeight="1" x14ac:dyDescent="0.25">
      <c r="A28" s="18"/>
      <c r="B28" s="19" t="s">
        <v>44</v>
      </c>
      <c r="C28" s="18" t="s">
        <v>40</v>
      </c>
      <c r="D28" s="20"/>
      <c r="E28" s="20"/>
      <c r="F28" s="20"/>
      <c r="G28" s="20"/>
      <c r="H28" s="20"/>
      <c r="I28" s="20"/>
    </row>
    <row r="29" spans="1:9" s="7" customFormat="1" ht="27" hidden="1" customHeight="1" outlineLevel="1" x14ac:dyDescent="0.25">
      <c r="A29" s="18" t="s">
        <v>45</v>
      </c>
      <c r="B29" s="19" t="s">
        <v>46</v>
      </c>
      <c r="C29" s="18" t="s">
        <v>40</v>
      </c>
      <c r="D29" s="20"/>
      <c r="E29" s="20"/>
      <c r="F29" s="20"/>
      <c r="G29" s="20"/>
      <c r="H29" s="20"/>
      <c r="I29" s="20"/>
    </row>
    <row r="30" spans="1:9" s="7" customFormat="1" ht="27" hidden="1" customHeight="1" outlineLevel="1" x14ac:dyDescent="0.25">
      <c r="A30" s="18" t="s">
        <v>47</v>
      </c>
      <c r="B30" s="19" t="s">
        <v>48</v>
      </c>
      <c r="C30" s="18" t="s">
        <v>49</v>
      </c>
      <c r="D30" s="20"/>
      <c r="E30" s="20"/>
      <c r="F30" s="20"/>
      <c r="G30" s="20"/>
      <c r="H30" s="20"/>
      <c r="I30" s="20"/>
    </row>
    <row r="31" spans="1:9" s="7" customFormat="1" ht="27" hidden="1" customHeight="1" outlineLevel="1" x14ac:dyDescent="0.25">
      <c r="A31" s="18"/>
      <c r="B31" s="19" t="s">
        <v>50</v>
      </c>
      <c r="C31" s="18" t="s">
        <v>49</v>
      </c>
      <c r="D31" s="20"/>
      <c r="E31" s="20"/>
      <c r="F31" s="20"/>
      <c r="G31" s="20"/>
      <c r="H31" s="20"/>
      <c r="I31" s="20"/>
    </row>
    <row r="32" spans="1:9" s="7" customFormat="1" ht="27" hidden="1" customHeight="1" outlineLevel="1" x14ac:dyDescent="0.25">
      <c r="A32" s="18" t="s">
        <v>51</v>
      </c>
      <c r="B32" s="19" t="s">
        <v>52</v>
      </c>
      <c r="C32" s="18" t="s">
        <v>23</v>
      </c>
      <c r="D32" s="20"/>
      <c r="E32" s="20"/>
      <c r="F32" s="20"/>
      <c r="G32" s="20"/>
      <c r="H32" s="20"/>
      <c r="I32" s="20"/>
    </row>
    <row r="33" spans="1:9" s="7" customFormat="1" ht="40.5" hidden="1" customHeight="1" outlineLevel="1" x14ac:dyDescent="0.25">
      <c r="A33" s="18" t="s">
        <v>53</v>
      </c>
      <c r="B33" s="19" t="s">
        <v>54</v>
      </c>
      <c r="C33" s="18" t="s">
        <v>55</v>
      </c>
      <c r="D33" s="20"/>
      <c r="E33" s="20"/>
      <c r="F33" s="20"/>
      <c r="G33" s="20"/>
      <c r="H33" s="20"/>
      <c r="I33" s="20"/>
    </row>
    <row r="34" spans="1:9" s="7" customFormat="1" ht="27" hidden="1" customHeight="1" outlineLevel="1" x14ac:dyDescent="0.25">
      <c r="A34" s="18" t="s">
        <v>56</v>
      </c>
      <c r="B34" s="19" t="s">
        <v>57</v>
      </c>
      <c r="C34" s="18" t="s">
        <v>55</v>
      </c>
      <c r="D34" s="20"/>
      <c r="E34" s="20"/>
      <c r="F34" s="20"/>
      <c r="G34" s="20"/>
      <c r="H34" s="20"/>
      <c r="I34" s="20"/>
    </row>
    <row r="35" spans="1:9" s="7" customFormat="1" ht="27" hidden="1" customHeight="1" outlineLevel="1" x14ac:dyDescent="0.25">
      <c r="A35" s="18" t="s">
        <v>58</v>
      </c>
      <c r="B35" s="19" t="s">
        <v>59</v>
      </c>
      <c r="C35" s="18" t="s">
        <v>55</v>
      </c>
      <c r="D35" s="20"/>
      <c r="E35" s="20"/>
      <c r="F35" s="20"/>
      <c r="G35" s="20"/>
      <c r="H35" s="20"/>
      <c r="I35" s="20"/>
    </row>
    <row r="36" spans="1:9" s="7" customFormat="1" ht="27" hidden="1" customHeight="1" outlineLevel="1" x14ac:dyDescent="0.25">
      <c r="A36" s="18"/>
      <c r="B36" s="19" t="s">
        <v>74</v>
      </c>
      <c r="C36" s="18" t="s">
        <v>55</v>
      </c>
      <c r="D36" s="20"/>
      <c r="E36" s="20"/>
      <c r="F36" s="20"/>
      <c r="G36" s="20"/>
      <c r="H36" s="20"/>
      <c r="I36" s="20"/>
    </row>
    <row r="37" spans="1:9" s="7" customFormat="1" ht="27" hidden="1" customHeight="1" outlineLevel="1" x14ac:dyDescent="0.25">
      <c r="A37" s="18"/>
      <c r="B37" s="19" t="s">
        <v>75</v>
      </c>
      <c r="C37" s="18" t="s">
        <v>55</v>
      </c>
      <c r="D37" s="20"/>
      <c r="E37" s="20"/>
      <c r="F37" s="20"/>
      <c r="G37" s="20"/>
      <c r="H37" s="20"/>
      <c r="I37" s="20"/>
    </row>
    <row r="38" spans="1:9" s="7" customFormat="1" ht="27" hidden="1" customHeight="1" outlineLevel="1" x14ac:dyDescent="0.25">
      <c r="A38" s="18"/>
      <c r="B38" s="19" t="s">
        <v>76</v>
      </c>
      <c r="C38" s="18" t="s">
        <v>55</v>
      </c>
      <c r="D38" s="20"/>
      <c r="E38" s="20"/>
      <c r="F38" s="20"/>
      <c r="G38" s="20"/>
      <c r="H38" s="20"/>
      <c r="I38" s="20"/>
    </row>
    <row r="39" spans="1:9" s="7" customFormat="1" ht="27" hidden="1" customHeight="1" outlineLevel="1" x14ac:dyDescent="0.25">
      <c r="A39" s="18"/>
      <c r="B39" s="19" t="s">
        <v>77</v>
      </c>
      <c r="C39" s="18" t="s">
        <v>55</v>
      </c>
      <c r="D39" s="20"/>
      <c r="E39" s="20"/>
      <c r="F39" s="20"/>
      <c r="G39" s="20"/>
      <c r="H39" s="20"/>
      <c r="I39" s="20"/>
    </row>
    <row r="40" spans="1:9" s="7" customFormat="1" ht="27" hidden="1" customHeight="1" outlineLevel="1" x14ac:dyDescent="0.25">
      <c r="A40" s="18" t="s">
        <v>60</v>
      </c>
      <c r="B40" s="19" t="s">
        <v>61</v>
      </c>
      <c r="C40" s="18" t="s">
        <v>55</v>
      </c>
      <c r="D40" s="20"/>
      <c r="E40" s="20"/>
      <c r="F40" s="20"/>
      <c r="G40" s="20"/>
      <c r="H40" s="20"/>
      <c r="I40" s="20"/>
    </row>
    <row r="41" spans="1:9" s="7" customFormat="1" ht="27" hidden="1" customHeight="1" outlineLevel="1" x14ac:dyDescent="0.25">
      <c r="A41" s="18" t="s">
        <v>62</v>
      </c>
      <c r="B41" s="19" t="s">
        <v>63</v>
      </c>
      <c r="C41" s="18"/>
      <c r="D41" s="20"/>
      <c r="E41" s="20"/>
      <c r="F41" s="20"/>
      <c r="G41" s="20"/>
      <c r="H41" s="20"/>
      <c r="I41" s="20"/>
    </row>
    <row r="42" spans="1:9" s="7" customFormat="1" ht="27" hidden="1" customHeight="1" outlineLevel="1" x14ac:dyDescent="0.25">
      <c r="A42" s="18" t="s">
        <v>64</v>
      </c>
      <c r="B42" s="19" t="s">
        <v>65</v>
      </c>
      <c r="C42" s="18" t="s">
        <v>66</v>
      </c>
      <c r="D42" s="20"/>
      <c r="E42" s="20"/>
      <c r="F42" s="20"/>
      <c r="G42" s="20"/>
      <c r="H42" s="20"/>
      <c r="I42" s="20"/>
    </row>
    <row r="43" spans="1:9" s="7" customFormat="1" ht="27" hidden="1" customHeight="1" outlineLevel="1" x14ac:dyDescent="0.25">
      <c r="A43" s="18" t="s">
        <v>67</v>
      </c>
      <c r="B43" s="19" t="s">
        <v>68</v>
      </c>
      <c r="C43" s="18" t="s">
        <v>55</v>
      </c>
      <c r="D43" s="20"/>
      <c r="E43" s="20"/>
      <c r="F43" s="20"/>
      <c r="G43" s="20"/>
      <c r="H43" s="20"/>
      <c r="I43" s="20"/>
    </row>
    <row r="44" spans="1:9" s="7" customFormat="1" ht="27" hidden="1" customHeight="1" outlineLevel="1" x14ac:dyDescent="0.25">
      <c r="A44" s="18" t="s">
        <v>69</v>
      </c>
      <c r="B44" s="19" t="s">
        <v>70</v>
      </c>
      <c r="C44" s="18" t="s">
        <v>71</v>
      </c>
      <c r="D44" s="20"/>
      <c r="E44" s="20"/>
      <c r="F44" s="20"/>
      <c r="G44" s="20"/>
      <c r="H44" s="20"/>
      <c r="I44" s="20"/>
    </row>
    <row r="45" spans="1:9" s="7" customFormat="1" ht="27" hidden="1" customHeight="1" outlineLevel="1" x14ac:dyDescent="0.25">
      <c r="A45" s="18"/>
      <c r="B45" s="19" t="s">
        <v>72</v>
      </c>
      <c r="C45" s="18" t="s">
        <v>71</v>
      </c>
      <c r="D45" s="20"/>
      <c r="E45" s="20"/>
      <c r="F45" s="20"/>
      <c r="G45" s="20"/>
      <c r="H45" s="20"/>
      <c r="I45" s="20"/>
    </row>
    <row r="46" spans="1:9" s="7" customFormat="1" ht="27" hidden="1" customHeight="1" outlineLevel="1" x14ac:dyDescent="0.25">
      <c r="A46" s="18"/>
      <c r="B46" s="19" t="s">
        <v>73</v>
      </c>
      <c r="C46" s="18" t="s">
        <v>71</v>
      </c>
      <c r="D46" s="20"/>
      <c r="E46" s="20"/>
      <c r="F46" s="20"/>
      <c r="G46" s="20"/>
      <c r="H46" s="20"/>
      <c r="I46" s="20"/>
    </row>
    <row r="47" spans="1:9" s="9" customFormat="1" ht="17.25" customHeight="1" collapsed="1" x14ac:dyDescent="0.2">
      <c r="A47" s="8" t="s">
        <v>78</v>
      </c>
    </row>
    <row r="51" spans="2:8" x14ac:dyDescent="0.25">
      <c r="B51" s="22" t="s">
        <v>159</v>
      </c>
      <c r="C51" s="22"/>
      <c r="D51" s="22"/>
      <c r="E51" s="22"/>
      <c r="F51" s="22"/>
      <c r="G51" s="22"/>
      <c r="H51" s="22" t="s">
        <v>7</v>
      </c>
    </row>
    <row r="52" spans="2:8" x14ac:dyDescent="0.25">
      <c r="C52" s="4" t="s">
        <v>165</v>
      </c>
    </row>
  </sheetData>
  <mergeCells count="12">
    <mergeCell ref="A5:I5"/>
    <mergeCell ref="G1:I1"/>
    <mergeCell ref="A8:A9"/>
    <mergeCell ref="B8:B9"/>
    <mergeCell ref="C8:C9"/>
    <mergeCell ref="D8:E8"/>
    <mergeCell ref="D10:E10"/>
    <mergeCell ref="F10:G10"/>
    <mergeCell ref="H10:I10"/>
    <mergeCell ref="A6:I6"/>
    <mergeCell ref="F8:G8"/>
    <mergeCell ref="H8:I8"/>
  </mergeCells>
  <phoneticPr fontId="20" type="noConversion"/>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Прил1</vt:lpstr>
      <vt:lpstr>Раздел2 прил2</vt:lpstr>
      <vt:lpstr>Раздел3 прил5</vt:lpstr>
      <vt:lpstr>'Раздел2 прил2'!TABLE</vt:lpstr>
      <vt:lpstr>'Раздел3 прил5'!TABLE</vt:lpstr>
      <vt:lpstr>'Раздел2 прил2'!Заголовки_для_печати</vt:lpstr>
      <vt:lpstr>'Раздел3 прил5'!Заголовки_для_печати</vt:lpstr>
      <vt:lpstr>Прил1!Область_печати</vt:lpstr>
      <vt:lpstr>'Раздел2 прил2'!Область_печати</vt:lpstr>
      <vt:lpstr>'Раздел3 прил5'!Область_печати</vt:lpstr>
    </vt:vector>
  </TitlesOfParts>
  <Company>komiaviatrans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Огирчук С.А.</dc:creator>
  <cp:lastModifiedBy>Alex</cp:lastModifiedBy>
  <cp:lastPrinted>2015-12-10T06:20:34Z</cp:lastPrinted>
  <dcterms:created xsi:type="dcterms:W3CDTF">2014-03-06T08:54:46Z</dcterms:created>
  <dcterms:modified xsi:type="dcterms:W3CDTF">2017-12-22T09:39:54Z</dcterms:modified>
</cp:coreProperties>
</file>